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2" activeTab="3"/>
  </bookViews>
  <sheets>
    <sheet name="Субвенция" sheetId="1" r:id="rId1"/>
    <sheet name="Муниципальная услуга_МБ" sheetId="2" r:id="rId2"/>
    <sheet name="Содержание НИиОЦДИ" sheetId="3" r:id="rId3"/>
    <sheet name="Субсидия на иные цели" sheetId="4" r:id="rId4"/>
    <sheet name="Расшифровка питания" sheetId="5" r:id="rId5"/>
    <sheet name="Стоимость" sheetId="6" r:id="rId6"/>
    <sheet name="Количество детей" sheetId="7" r:id="rId7"/>
    <sheet name="Количество сотрудников" sheetId="8" r:id="rId8"/>
    <sheet name="СПРАВОЧНО" sheetId="9" r:id="rId9"/>
  </sheets>
  <definedNames>
    <definedName name="_xlnm.Print_Titles" localSheetId="1">'Муниципальная услуга_МБ'!$7:$7</definedName>
    <definedName name="_xlnm.Print_Titles" localSheetId="2">'Содержание НИиОЦДИ'!$7:$7</definedName>
    <definedName name="_xlnm.Print_Titles" localSheetId="3">'Субсидия на иные цели'!$6:$6</definedName>
  </definedNames>
  <calcPr fullCalcOnLoad="1" fullPrecision="0"/>
</workbook>
</file>

<file path=xl/sharedStrings.xml><?xml version="1.0" encoding="utf-8"?>
<sst xmlns="http://schemas.openxmlformats.org/spreadsheetml/2006/main" count="432" uniqueCount="246">
  <si>
    <t>Наименование показателя</t>
  </si>
  <si>
    <t>Прочие выплаты</t>
  </si>
  <si>
    <t>Услуги связи</t>
  </si>
  <si>
    <t>Прочие расходы</t>
  </si>
  <si>
    <t>КОСГУ</t>
  </si>
  <si>
    <t>Нормативные затраты на оказание муниципальной услуги</t>
  </si>
  <si>
    <t>Увеличение стоимости основных средств</t>
  </si>
  <si>
    <t>Работы, услуги по содержанию имущества</t>
  </si>
  <si>
    <t>223 / 720</t>
  </si>
  <si>
    <t>223 / 730</t>
  </si>
  <si>
    <t>223 / 740</t>
  </si>
  <si>
    <t>Увеличение стоимости материальных запасов</t>
  </si>
  <si>
    <t>Нормативные затраты на содержание объектов недвижимого имущества и особо ценного движимого имущества</t>
  </si>
  <si>
    <t>Прочие работы, услуги</t>
  </si>
  <si>
    <t xml:space="preserve">Учреждение </t>
  </si>
  <si>
    <t>Расчет</t>
  </si>
  <si>
    <t>ВСЕГО</t>
  </si>
  <si>
    <t>Нормативные затраты на приобретение услуг связи</t>
  </si>
  <si>
    <t>Нормативные затраты на приобретение продуктов питания и предоставление услуг по питанию детей</t>
  </si>
  <si>
    <t>340/001/330</t>
  </si>
  <si>
    <t>Нормативные затраты на общехозяйственные нужды</t>
  </si>
  <si>
    <t>в том числе</t>
  </si>
  <si>
    <t>абонентское обслуживание программы Парус</t>
  </si>
  <si>
    <t>лицензирование программы Парус</t>
  </si>
  <si>
    <t>медицинский осмотр</t>
  </si>
  <si>
    <t>* ВНИМАНИЕ! Наименование показателей не добавлять и не изменять!</t>
  </si>
  <si>
    <t>Главный бухгалтер</t>
  </si>
  <si>
    <t>НОРМАТИВНЫЕ ЗАТРАТЫ, НЕПОСРЕДСТВЕННО СВЯЗАННЫЕ С ОКАЗАНИЕМ МУНИЦИПАЛЬНОЙ УСЛУГИ</t>
  </si>
  <si>
    <t xml:space="preserve">Заработная плата </t>
  </si>
  <si>
    <t>Начисления на выплаты по оплате труда (30,2%)</t>
  </si>
  <si>
    <t>Нормативные затраты на содержание объектов недвижимого имущества</t>
  </si>
  <si>
    <t>вывоз и прием ТБО</t>
  </si>
  <si>
    <t>техническое обслуживание пожарной сигнализации</t>
  </si>
  <si>
    <t>техническое обслуживание охранной сигнализации</t>
  </si>
  <si>
    <t>дезинсекция, дератизация</t>
  </si>
  <si>
    <t>ремонт пожарной сигнализации</t>
  </si>
  <si>
    <t>зарядка огнетушителей</t>
  </si>
  <si>
    <t>абонентское обслуживание пожарного мониторинга</t>
  </si>
  <si>
    <t>услуги охраны (тревожная кнопка)</t>
  </si>
  <si>
    <t>Коммунальные услуги</t>
  </si>
  <si>
    <t>отопление</t>
  </si>
  <si>
    <t>горячее водоснабжение</t>
  </si>
  <si>
    <t>расходы по нерегулиров-м тарифам</t>
  </si>
  <si>
    <t>Водоснабжение</t>
  </si>
  <si>
    <t>Водоотведение</t>
  </si>
  <si>
    <t>Стоки</t>
  </si>
  <si>
    <t>Итого</t>
  </si>
  <si>
    <t>КОСУ</t>
  </si>
  <si>
    <t>Госповерка и ремонт весов</t>
  </si>
  <si>
    <t>223/720</t>
  </si>
  <si>
    <t>223/730</t>
  </si>
  <si>
    <t>340/000/330</t>
  </si>
  <si>
    <t>340/002/330</t>
  </si>
  <si>
    <t>Питание детей за счет бюджета</t>
  </si>
  <si>
    <t>Льгота 50% родительской платы за счет бюджета</t>
  </si>
  <si>
    <t>Льгота 100% родительской платы за счет бюджета</t>
  </si>
  <si>
    <t>Показатели</t>
  </si>
  <si>
    <t>в т.ч. садовского возраста</t>
  </si>
  <si>
    <t>Заведующий</t>
  </si>
  <si>
    <t xml:space="preserve">оплата за стирку белья </t>
  </si>
  <si>
    <t xml:space="preserve">за счет средств муниципального бюджета </t>
  </si>
  <si>
    <t xml:space="preserve">Субсидия на иные цели  </t>
  </si>
  <si>
    <t>БЮДЖЕТНАЯ ЗАЯВКА НА 2015 ГОД</t>
  </si>
  <si>
    <t>руб.с коп.</t>
  </si>
  <si>
    <t>за счет средств областного бюджета</t>
  </si>
  <si>
    <t>Увеличение  стоимости основных средств</t>
  </si>
  <si>
    <t>Увеличение  стоимости материальных запасов</t>
  </si>
  <si>
    <t>ИТОГО Субвенция</t>
  </si>
  <si>
    <t>ИТОГО Учебные расходы</t>
  </si>
  <si>
    <t>Коммунальные услуги  50% отопление</t>
  </si>
  <si>
    <t>Коммунальные услуги 90%</t>
  </si>
  <si>
    <t>340/015/330</t>
  </si>
  <si>
    <t>Бесплатное питание низкооплачиваемых сотрудников</t>
  </si>
  <si>
    <t>Коммунальные услуги 50% отопление</t>
  </si>
  <si>
    <t>Коммунальные услуги 10%</t>
  </si>
  <si>
    <t>Обслуживание сантехнического оборудования ,аварийное обслуживание (МКП и др.поставщики)</t>
  </si>
  <si>
    <t xml:space="preserve">Проведение ревизий и ремонта системы вентиляции, холодильного и технологического оборудования установленного в пищеблоках </t>
  </si>
  <si>
    <t>аккарицидная обработка (противоклещевая обработка территорий)</t>
  </si>
  <si>
    <t>Эксплутационные испытания малых архитектурных форм игрового и спортивного оборудования (на игровых площадках)</t>
  </si>
  <si>
    <t>Оплата услуги по автоматизированной передаче данных по сбору и обработке приборов учета тепловой энергии</t>
  </si>
  <si>
    <t>Очистка кровли от снега, наледи</t>
  </si>
  <si>
    <t xml:space="preserve">питание низкооплачиваемых  работников </t>
  </si>
  <si>
    <t>для возрастных групп с 3 лет до 7 лет</t>
  </si>
  <si>
    <t>для возрастных групп с 1,6 года до 3 лет</t>
  </si>
  <si>
    <t>77,37/96,08</t>
  </si>
  <si>
    <t>Питание детей</t>
  </si>
  <si>
    <t>муниципальные бюджетныедошкольные учреждения</t>
  </si>
  <si>
    <t>10(=6)</t>
  </si>
  <si>
    <t>9 (4* ясли 3,88/ сад4,8)</t>
  </si>
  <si>
    <t>8    (кол-во льготников *стоимость род.пл100% *среднее.кол.во мес. в году 7,7 мес)</t>
  </si>
  <si>
    <t>7   (кол-во льготников *стоимость род.пл.50% *среднее.кол.во мес. в году 7,7 мес)</t>
  </si>
  <si>
    <t>7(6-7-8-9)</t>
  </si>
  <si>
    <t>6(4*5)</t>
  </si>
  <si>
    <t>Питание низкооплачиваемых сотрудников</t>
  </si>
  <si>
    <t>За счет средств бюджета (3,88 руб./4,8 руб)</t>
  </si>
  <si>
    <t>За счет бюджета льготники 100%</t>
  </si>
  <si>
    <t xml:space="preserve">За счет бюджета дети льготники 50% </t>
  </si>
  <si>
    <t xml:space="preserve">За счет родительской платы (ВНЕБЮДЖЕТ) </t>
  </si>
  <si>
    <t xml:space="preserve">В том числе </t>
  </si>
  <si>
    <t xml:space="preserve">Всего расходов на 2015 год </t>
  </si>
  <si>
    <t xml:space="preserve">Норма питания в день руб.   </t>
  </si>
  <si>
    <t>Дето/дни</t>
  </si>
  <si>
    <t xml:space="preserve">Дни питания </t>
  </si>
  <si>
    <t>Кол- во детей / сотруд.</t>
  </si>
  <si>
    <t xml:space="preserve">Расшифровка по статье питание к плану ФХД  на 2015 год. </t>
  </si>
  <si>
    <t>для возрастных групп с 3 лет  до 7 лет</t>
  </si>
  <si>
    <t>24 часовой режим работы</t>
  </si>
  <si>
    <t>12 часовой режим работы</t>
  </si>
  <si>
    <t>9 часовой режим работы</t>
  </si>
  <si>
    <t xml:space="preserve"> дотации из бюджета в размере  5% от род.пл.</t>
  </si>
  <si>
    <t>родительской платы</t>
  </si>
  <si>
    <t>в том числе за счет:</t>
  </si>
  <si>
    <t xml:space="preserve"> Дневные нормативные объёмы потребления продуктов питания, руб.</t>
  </si>
  <si>
    <t>Проект на 2015 г. расчитано за счёт увеличения  родительской платы и бюджта(бюдж.сост.- 5%  от родит. платы)</t>
  </si>
  <si>
    <t>Режим работы</t>
  </si>
  <si>
    <t>Стоимость дня питания</t>
  </si>
  <si>
    <t>сады при школах</t>
  </si>
  <si>
    <t>сад</t>
  </si>
  <si>
    <t xml:space="preserve">Бесплатники </t>
  </si>
  <si>
    <t>всего</t>
  </si>
  <si>
    <t>итого</t>
  </si>
  <si>
    <t xml:space="preserve">ССОШ </t>
  </si>
  <si>
    <t>Сош 16</t>
  </si>
  <si>
    <t>Гимназия 8</t>
  </si>
  <si>
    <t>ССОШ 11</t>
  </si>
  <si>
    <t>Гимназия 1</t>
  </si>
  <si>
    <t xml:space="preserve">НШДС </t>
  </si>
  <si>
    <t>мбдоу в 29 мкр. и п. Мегет</t>
  </si>
  <si>
    <t>д/у 117</t>
  </si>
  <si>
    <t>д/у 116</t>
  </si>
  <si>
    <t>д/у 115</t>
  </si>
  <si>
    <t>д/у 114</t>
  </si>
  <si>
    <t>д/у 112</t>
  </si>
  <si>
    <t>д/у 111</t>
  </si>
  <si>
    <t>д/у 110</t>
  </si>
  <si>
    <t>д/у 108</t>
  </si>
  <si>
    <t>д/у 107</t>
  </si>
  <si>
    <t>д/у 106</t>
  </si>
  <si>
    <t>д/у 105</t>
  </si>
  <si>
    <t>д/у 103</t>
  </si>
  <si>
    <t>д/у 101</t>
  </si>
  <si>
    <t>д/у 97</t>
  </si>
  <si>
    <t>д/у 96</t>
  </si>
  <si>
    <t>д/у 94</t>
  </si>
  <si>
    <t>д/у 93</t>
  </si>
  <si>
    <t>д/у 92</t>
  </si>
  <si>
    <t>д/у 90</t>
  </si>
  <si>
    <t>д/у 87</t>
  </si>
  <si>
    <t>д/у 86</t>
  </si>
  <si>
    <t>д/у 85</t>
  </si>
  <si>
    <t>д/у 82</t>
  </si>
  <si>
    <t>д/у 81</t>
  </si>
  <si>
    <t>д/у 76</t>
  </si>
  <si>
    <t>д/у 75</t>
  </si>
  <si>
    <t>д/у 74</t>
  </si>
  <si>
    <t>д/у 73</t>
  </si>
  <si>
    <t>д/у 72</t>
  </si>
  <si>
    <t>д/у 71</t>
  </si>
  <si>
    <t>д/у 70</t>
  </si>
  <si>
    <t>д/у 67</t>
  </si>
  <si>
    <t>д/у 65</t>
  </si>
  <si>
    <t>д/у 63</t>
  </si>
  <si>
    <t>д/у 58</t>
  </si>
  <si>
    <t>д/у 57</t>
  </si>
  <si>
    <t>д/у 55</t>
  </si>
  <si>
    <t>д/у 54</t>
  </si>
  <si>
    <t>д/у 53</t>
  </si>
  <si>
    <t>д/у 50</t>
  </si>
  <si>
    <t>д/у 49</t>
  </si>
  <si>
    <t>д/у 48</t>
  </si>
  <si>
    <t>д/у 46</t>
  </si>
  <si>
    <t>д/у 45</t>
  </si>
  <si>
    <t>д/у 44</t>
  </si>
  <si>
    <t>д/у 43</t>
  </si>
  <si>
    <t>д/у 42</t>
  </si>
  <si>
    <t>д/у 38</t>
  </si>
  <si>
    <t>д/у 37</t>
  </si>
  <si>
    <t>д/у 36</t>
  </si>
  <si>
    <t>д/у 35</t>
  </si>
  <si>
    <t>д/у 34</t>
  </si>
  <si>
    <t>д/у 33</t>
  </si>
  <si>
    <t>д/у 32</t>
  </si>
  <si>
    <t>д/у 31</t>
  </si>
  <si>
    <t>д/у 29</t>
  </si>
  <si>
    <t>д/у 27</t>
  </si>
  <si>
    <t>д/у 26</t>
  </si>
  <si>
    <t>д/у 25</t>
  </si>
  <si>
    <t>д/у 24</t>
  </si>
  <si>
    <t>д/у 19АЭХК</t>
  </si>
  <si>
    <t>д/у 18</t>
  </si>
  <si>
    <t>д/у 16</t>
  </si>
  <si>
    <t>д/у 15</t>
  </si>
  <si>
    <t>д/у 14</t>
  </si>
  <si>
    <t>д/у 12АЭХК</t>
  </si>
  <si>
    <t>д/у 9</t>
  </si>
  <si>
    <t>д/у 8</t>
  </si>
  <si>
    <t>д/у 7</t>
  </si>
  <si>
    <t>д/у 5</t>
  </si>
  <si>
    <t>д/у 4</t>
  </si>
  <si>
    <t>д/у 3</t>
  </si>
  <si>
    <t>д/у 2</t>
  </si>
  <si>
    <t>д/у 1</t>
  </si>
  <si>
    <t>всего детей</t>
  </si>
  <si>
    <t xml:space="preserve">в т.ч.  дети ясльного возраста </t>
  </si>
  <si>
    <t>Количество детей  в учреждении</t>
  </si>
  <si>
    <t>Наименование учреждения</t>
  </si>
  <si>
    <t>Кол-во детей в расшифровку по питанию на 2015 год</t>
  </si>
  <si>
    <t>д/у 19</t>
  </si>
  <si>
    <t>д/у 12</t>
  </si>
  <si>
    <t xml:space="preserve">Кол-во человек </t>
  </si>
  <si>
    <t>Наименование должности</t>
  </si>
  <si>
    <t>Запланированное кол-во сотрудников в бюджете на 2015 год</t>
  </si>
  <si>
    <t>2062 на одного работника в год</t>
  </si>
  <si>
    <t>Лицензирование  программы ПАРУС</t>
  </si>
  <si>
    <t>Абонентское обслуживание программы ПАРУС</t>
  </si>
  <si>
    <t>Программа по передаче электронной отчетности в ФНС и ПФ РФ</t>
  </si>
  <si>
    <t>Услуги охраны (тревожная кнопка)</t>
  </si>
  <si>
    <t>Абонентское обслуживание пожарного мониторинга</t>
  </si>
  <si>
    <t>Расценка для включения в бюджетную смету, Учитывать коэффициент повышения тарифов (1,057)</t>
  </si>
  <si>
    <t>КОСГУ 226</t>
  </si>
  <si>
    <t>по договору</t>
  </si>
  <si>
    <t>Расценка для включения в бюджетную смету</t>
  </si>
  <si>
    <t>КОСГУ 225</t>
  </si>
  <si>
    <t>Расшифровка расходов по КОСГУ 225,226 для включения в план фининсово-хозяйственной деятельности на 2015-2017 гг.</t>
  </si>
  <si>
    <t>Код субсидии - 906115119 Текущий ремонт помещений, зданий, сооружений учреждений Управления образования</t>
  </si>
  <si>
    <t>Код субсидии - 906115120 Ремонт оборудования, инвентаря учреждений Управления образования</t>
  </si>
  <si>
    <t>Код субсидии - 906115121 Капитальный ремонт учреждений УО</t>
  </si>
  <si>
    <t>Код субсидии - 906115117 противопожарный мероприятия учреждений УО</t>
  </si>
  <si>
    <t>Бурова В.И.</t>
  </si>
  <si>
    <t>Исполнитель</t>
  </si>
  <si>
    <t>Заработная плата (прошлых лет)</t>
  </si>
  <si>
    <t>МБДОУ детский сад № 65</t>
  </si>
  <si>
    <t>Бельцева Г.Л.</t>
  </si>
  <si>
    <t>Транспортные услуги</t>
  </si>
  <si>
    <t>Ванна</t>
  </si>
  <si>
    <t>ОС</t>
  </si>
  <si>
    <t>Код субсидии - 906115116 Технологическое оборудование в пищеблок</t>
  </si>
  <si>
    <t>обслуживание сайта</t>
  </si>
  <si>
    <t>заправка катриджа</t>
  </si>
  <si>
    <t>Установка противопож. Люков</t>
  </si>
  <si>
    <t>Испытание эл. установок</t>
  </si>
  <si>
    <t>Текущий ремонт</t>
  </si>
  <si>
    <t>Установка дверей</t>
  </si>
  <si>
    <t>Беляева Т.Е.</t>
  </si>
  <si>
    <t>Код субсидии - 906115115 Обучение специалиста</t>
  </si>
  <si>
    <t>Услуги обучения специалистов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</si>
</sst>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[Red]\-#,##0.0\ "/>
    <numFmt numFmtId="181" formatCode="#,##0.0"/>
    <numFmt numFmtId="182" formatCode="#,##0_ ;[Red]\-#,##0\ 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0.0%"/>
    <numFmt numFmtId="189" formatCode="0.0000000000"/>
    <numFmt numFmtId="190" formatCode="0.00000000000"/>
    <numFmt numFmtId="191" formatCode="0.000000000"/>
    <numFmt numFmtId="192" formatCode="0.00000000"/>
    <numFmt numFmtId="193" formatCode="#,##0.000"/>
    <numFmt numFmtId="194" formatCode="#,##0\ &quot;сўм&quot;;\-#,##0\ &quot;сўм&quot;"/>
    <numFmt numFmtId="195" formatCode="#,##0\ &quot;сўм&quot;;[Red]\-#,##0\ &quot;сўм&quot;"/>
    <numFmt numFmtId="196" formatCode="#,##0.00\ &quot;сўм&quot;;\-#,##0.00\ &quot;сўм&quot;"/>
    <numFmt numFmtId="197" formatCode="#,##0.00\ &quot;сўм&quot;;[Red]\-#,##0.00\ &quot;сўм&quot;"/>
    <numFmt numFmtId="198" formatCode="_-* #,##0\ &quot;сўм&quot;_-;\-* #,##0\ &quot;сўм&quot;_-;_-* &quot;-&quot;\ &quot;сўм&quot;_-;_-@_-"/>
    <numFmt numFmtId="199" formatCode="_-* #,##0\ _с_ў_м_-;\-* #,##0\ _с_ў_м_-;_-* &quot;-&quot;\ _с_ў_м_-;_-@_-"/>
    <numFmt numFmtId="200" formatCode="_-* #,##0.00\ &quot;сўм&quot;_-;\-* #,##0.00\ &quot;сўм&quot;_-;_-* &quot;-&quot;??\ &quot;сўм&quot;_-;_-@_-"/>
    <numFmt numFmtId="201" formatCode="_-* #,##0.00\ _с_ў_м_-;\-* #,##0.00\ _с_ў_м_-;_-* &quot;-&quot;??\ _с_ў_м_-;_-@_-"/>
    <numFmt numFmtId="202" formatCode="0;\-0;;"/>
    <numFmt numFmtId="203" formatCode="0.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0"/>
    <numFmt numFmtId="209" formatCode="#,##0.00000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4"/>
      <name val="Arial"/>
      <family val="2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5" fillId="0" borderId="0" xfId="54" applyFont="1" applyFill="1" applyAlignment="1">
      <alignment horizontal="center"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25" fillId="0" borderId="0" xfId="54" applyFont="1" applyFill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7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vertical="center" wrapText="1"/>
      <protection/>
    </xf>
    <xf numFmtId="3" fontId="6" fillId="0" borderId="12" xfId="54" applyNumberFormat="1" applyFont="1" applyFill="1" applyBorder="1" applyAlignment="1">
      <alignment horizontal="center" vertical="center" wrapText="1"/>
      <protection/>
    </xf>
    <xf numFmtId="3" fontId="27" fillId="0" borderId="12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49" fontId="6" fillId="0" borderId="12" xfId="52" applyNumberFormat="1" applyFont="1" applyFill="1" applyBorder="1" applyAlignment="1">
      <alignment horizontal="left" vertical="center" wrapText="1"/>
      <protection/>
    </xf>
    <xf numFmtId="0" fontId="27" fillId="0" borderId="0" xfId="54" applyFont="1" applyFill="1" applyAlignment="1">
      <alignment vertical="center" wrapText="1"/>
      <protection/>
    </xf>
    <xf numFmtId="3" fontId="27" fillId="22" borderId="12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/>
      <protection/>
    </xf>
    <xf numFmtId="49" fontId="6" fillId="0" borderId="13" xfId="52" applyNumberFormat="1" applyFont="1" applyFill="1" applyBorder="1" applyAlignment="1">
      <alignment horizontal="left" vertical="center" wrapText="1"/>
      <protection/>
    </xf>
    <xf numFmtId="0" fontId="12" fillId="0" borderId="0" xfId="55">
      <alignment/>
      <protection/>
    </xf>
    <xf numFmtId="0" fontId="0" fillId="0" borderId="0" xfId="0" applyFont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1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3" fontId="4" fillId="22" borderId="12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" fontId="6" fillId="0" borderId="13" xfId="5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3" fontId="6" fillId="0" borderId="12" xfId="54" applyNumberFormat="1" applyFont="1" applyFill="1" applyBorder="1" applyAlignment="1">
      <alignment vertical="center" wrapText="1"/>
      <protection/>
    </xf>
    <xf numFmtId="0" fontId="0" fillId="24" borderId="0" xfId="0" applyFill="1" applyAlignment="1">
      <alignment/>
    </xf>
    <xf numFmtId="1" fontId="33" fillId="24" borderId="12" xfId="0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1" fontId="0" fillId="24" borderId="16" xfId="0" applyNumberForma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" fontId="33" fillId="24" borderId="16" xfId="0" applyNumberFormat="1" applyFon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2" fontId="0" fillId="24" borderId="16" xfId="0" applyNumberForma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Alignment="1">
      <alignment/>
    </xf>
    <xf numFmtId="2" fontId="0" fillId="2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0" fillId="24" borderId="0" xfId="0" applyNumberFormat="1" applyFill="1" applyBorder="1" applyAlignment="1">
      <alignment/>
    </xf>
    <xf numFmtId="0" fontId="0" fillId="0" borderId="14" xfId="0" applyBorder="1" applyAlignment="1">
      <alignment vertical="center"/>
    </xf>
    <xf numFmtId="0" fontId="0" fillId="24" borderId="15" xfId="0" applyFill="1" applyBorder="1" applyAlignment="1">
      <alignment vertical="center"/>
    </xf>
    <xf numFmtId="0" fontId="33" fillId="24" borderId="12" xfId="0" applyFont="1" applyFill="1" applyBorder="1" applyAlignment="1">
      <alignment horizontal="center" wrapText="1"/>
    </xf>
    <xf numFmtId="0" fontId="0" fillId="24" borderId="14" xfId="0" applyFill="1" applyBorder="1" applyAlignment="1">
      <alignment vertical="center"/>
    </xf>
    <xf numFmtId="0" fontId="33" fillId="0" borderId="12" xfId="0" applyFont="1" applyFill="1" applyBorder="1" applyAlignment="1">
      <alignment horizontal="center" wrapText="1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/>
    </xf>
    <xf numFmtId="0" fontId="32" fillId="25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12" fillId="5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2" fillId="25" borderId="12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/>
    </xf>
    <xf numFmtId="0" fontId="12" fillId="11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12" fillId="24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39" fillId="0" borderId="12" xfId="53" applyFont="1" applyBorder="1" applyAlignment="1">
      <alignment horizontal="left" vertical="center" wrapText="1"/>
      <protection/>
    </xf>
    <xf numFmtId="0" fontId="1" fillId="4" borderId="12" xfId="0" applyFont="1" applyFill="1" applyBorder="1" applyAlignment="1">
      <alignment horizontal="center" vertical="center" wrapText="1"/>
    </xf>
    <xf numFmtId="4" fontId="27" fillId="26" borderId="12" xfId="54" applyNumberFormat="1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center" wrapText="1"/>
      <protection/>
    </xf>
    <xf numFmtId="4" fontId="3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25" fillId="0" borderId="0" xfId="54" applyNumberFormat="1" applyFont="1" applyFill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vertical="center" wrapText="1"/>
      <protection/>
    </xf>
    <xf numFmtId="4" fontId="5" fillId="0" borderId="0" xfId="0" applyNumberFormat="1" applyFont="1" applyFill="1" applyAlignment="1">
      <alignment horizontal="right" vertical="center" wrapText="1"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54" applyNumberFormat="1" applyFont="1" applyFill="1" applyAlignment="1">
      <alignment vertical="center" wrapText="1"/>
      <protection/>
    </xf>
    <xf numFmtId="4" fontId="27" fillId="0" borderId="19" xfId="54" applyNumberFormat="1" applyFont="1" applyFill="1" applyBorder="1" applyAlignment="1">
      <alignment horizontal="center" vertical="center" wrapText="1"/>
      <protection/>
    </xf>
    <xf numFmtId="4" fontId="27" fillId="4" borderId="12" xfId="54" applyNumberFormat="1" applyFont="1" applyFill="1" applyBorder="1" applyAlignment="1">
      <alignment horizontal="center" vertical="center" wrapText="1"/>
      <protection/>
    </xf>
    <xf numFmtId="4" fontId="27" fillId="0" borderId="13" xfId="54" applyNumberFormat="1" applyFont="1" applyFill="1" applyBorder="1" applyAlignment="1">
      <alignment horizontal="center" vertical="center" wrapText="1"/>
      <protection/>
    </xf>
    <xf numFmtId="4" fontId="27" fillId="22" borderId="12" xfId="54" applyNumberFormat="1" applyFont="1" applyFill="1" applyBorder="1" applyAlignment="1">
      <alignment horizontal="center" vertical="center" wrapText="1"/>
      <protection/>
    </xf>
    <xf numFmtId="4" fontId="25" fillId="5" borderId="12" xfId="54" applyNumberFormat="1" applyFont="1" applyFill="1" applyBorder="1" applyAlignment="1">
      <alignment horizontal="center" vertical="center" wrapText="1"/>
      <protection/>
    </xf>
    <xf numFmtId="4" fontId="25" fillId="22" borderId="12" xfId="54" applyNumberFormat="1" applyFont="1" applyFill="1" applyBorder="1" applyAlignment="1">
      <alignment horizontal="center" vertical="center" wrapText="1"/>
      <protection/>
    </xf>
    <xf numFmtId="0" fontId="35" fillId="24" borderId="0" xfId="0" applyFont="1" applyFill="1" applyAlignment="1">
      <alignment horizontal="left"/>
    </xf>
    <xf numFmtId="0" fontId="35" fillId="24" borderId="0" xfId="0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0" fontId="27" fillId="26" borderId="15" xfId="54" applyFont="1" applyFill="1" applyBorder="1" applyAlignment="1">
      <alignment horizontal="center" vertical="center" wrapText="1"/>
      <protection/>
    </xf>
    <xf numFmtId="0" fontId="27" fillId="26" borderId="14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25" fillId="0" borderId="0" xfId="54" applyFont="1" applyFill="1" applyAlignment="1">
      <alignment horizontal="center"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0" fontId="27" fillId="22" borderId="15" xfId="54" applyFont="1" applyFill="1" applyBorder="1" applyAlignment="1">
      <alignment horizontal="center" vertical="center" wrapText="1"/>
      <protection/>
    </xf>
    <xf numFmtId="0" fontId="27" fillId="22" borderId="14" xfId="54" applyFont="1" applyFill="1" applyBorder="1" applyAlignment="1">
      <alignment horizontal="center" vertical="center" wrapText="1"/>
      <protection/>
    </xf>
    <xf numFmtId="0" fontId="27" fillId="22" borderId="13" xfId="54" applyFont="1" applyFill="1" applyBorder="1" applyAlignment="1">
      <alignment horizontal="center" vertical="center" wrapText="1"/>
      <protection/>
    </xf>
    <xf numFmtId="0" fontId="27" fillId="0" borderId="11" xfId="54" applyFont="1" applyFill="1" applyBorder="1" applyAlignment="1">
      <alignment horizontal="center" vertical="center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4" fillId="22" borderId="15" xfId="54" applyFont="1" applyFill="1" applyBorder="1" applyAlignment="1">
      <alignment horizontal="center" vertical="center" wrapText="1"/>
      <protection/>
    </xf>
    <xf numFmtId="0" fontId="4" fillId="22" borderId="13" xfId="54" applyFont="1" applyFill="1" applyBorder="1" applyAlignment="1">
      <alignment horizontal="center" vertical="center" wrapText="1"/>
      <protection/>
    </xf>
    <xf numFmtId="0" fontId="27" fillId="0" borderId="16" xfId="54" applyFont="1" applyFill="1" applyBorder="1" applyAlignment="1">
      <alignment horizontal="center" vertical="center" wrapText="1"/>
      <protection/>
    </xf>
    <xf numFmtId="0" fontId="27" fillId="26" borderId="13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5" fillId="5" borderId="12" xfId="54" applyFont="1" applyFill="1" applyBorder="1" applyAlignment="1">
      <alignment horizontal="center" vertical="center" wrapText="1"/>
      <protection/>
    </xf>
    <xf numFmtId="0" fontId="4" fillId="22" borderId="12" xfId="54" applyFont="1" applyFill="1" applyBorder="1" applyAlignment="1">
      <alignment horizontal="center" vertical="center" wrapText="1"/>
      <protection/>
    </xf>
    <xf numFmtId="0" fontId="35" fillId="24" borderId="0" xfId="0" applyFont="1" applyFill="1" applyAlignment="1">
      <alignment/>
    </xf>
    <xf numFmtId="0" fontId="0" fillId="24" borderId="21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/>
    </xf>
    <xf numFmtId="0" fontId="0" fillId="25" borderId="11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textRotation="90" wrapText="1"/>
    </xf>
    <xf numFmtId="0" fontId="34" fillId="24" borderId="17" xfId="0" applyFont="1" applyFill="1" applyBorder="1" applyAlignment="1">
      <alignment horizontal="center" vertical="center" textRotation="90" wrapText="1"/>
    </xf>
    <xf numFmtId="0" fontId="34" fillId="24" borderId="16" xfId="0" applyFont="1" applyFill="1" applyBorder="1" applyAlignment="1">
      <alignment horizontal="center" vertical="center" textRotation="90" wrapText="1"/>
    </xf>
    <xf numFmtId="0" fontId="33" fillId="24" borderId="11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2" fontId="0" fillId="24" borderId="11" xfId="0" applyNumberFormat="1" applyFon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  <xf numFmtId="1" fontId="33" fillId="24" borderId="11" xfId="0" applyNumberFormat="1" applyFont="1" applyFill="1" applyBorder="1" applyAlignment="1">
      <alignment horizontal="center" vertical="center"/>
    </xf>
    <xf numFmtId="1" fontId="33" fillId="24" borderId="16" xfId="0" applyNumberFormat="1" applyFont="1" applyFill="1" applyBorder="1" applyAlignment="1">
      <alignment horizontal="center" vertical="center"/>
    </xf>
    <xf numFmtId="1" fontId="0" fillId="24" borderId="11" xfId="0" applyNumberFormat="1" applyFont="1" applyFill="1" applyBorder="1" applyAlignment="1">
      <alignment horizontal="center" vertical="center"/>
    </xf>
    <xf numFmtId="1" fontId="0" fillId="24" borderId="16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0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2 таблица планирования" xfId="52"/>
    <cellStyle name="Обычный_225,226" xfId="53"/>
    <cellStyle name="Обычный_ВНИМАНИЕ Главные бухгалтера ШКОЛ_Расчет нормативных затрат (2012)" xfId="54"/>
    <cellStyle name="Обычный_Что относится к какой субсиди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C28" sqref="C28"/>
    </sheetView>
  </sheetViews>
  <sheetFormatPr defaultColWidth="9.140625" defaultRowHeight="12.75"/>
  <cols>
    <col min="1" max="1" width="13.8515625" style="0" customWidth="1"/>
    <col min="2" max="2" width="33.00390625" style="0" customWidth="1"/>
    <col min="3" max="3" width="20.140625" style="0" customWidth="1"/>
    <col min="4" max="4" width="14.421875" style="96" customWidth="1"/>
  </cols>
  <sheetData>
    <row r="1" spans="1:4" ht="18.75">
      <c r="A1" s="111" t="s">
        <v>62</v>
      </c>
      <c r="B1" s="111"/>
      <c r="C1" s="111"/>
      <c r="D1" s="111"/>
    </row>
    <row r="2" spans="1:4" ht="15.75">
      <c r="A2" s="112" t="s">
        <v>5</v>
      </c>
      <c r="B2" s="112"/>
      <c r="C2" s="112"/>
      <c r="D2" s="112"/>
    </row>
    <row r="3" spans="1:4" ht="15.75">
      <c r="A3" s="113" t="s">
        <v>64</v>
      </c>
      <c r="B3" s="113"/>
      <c r="C3" s="113"/>
      <c r="D3" s="113"/>
    </row>
    <row r="4" spans="1:4" ht="15.75">
      <c r="A4" s="3"/>
      <c r="B4" s="2"/>
      <c r="C4" s="2"/>
      <c r="D4" s="92"/>
    </row>
    <row r="5" spans="1:4" ht="15.75">
      <c r="A5" s="4" t="s">
        <v>14</v>
      </c>
      <c r="B5" s="5" t="s">
        <v>231</v>
      </c>
      <c r="C5" s="5"/>
      <c r="D5" s="93"/>
    </row>
    <row r="6" spans="1:4" ht="15.75">
      <c r="A6" s="3"/>
      <c r="B6" s="3"/>
      <c r="C6" s="3"/>
      <c r="D6" s="94" t="s">
        <v>63</v>
      </c>
    </row>
    <row r="7" spans="1:4" ht="15">
      <c r="A7" s="6" t="s">
        <v>4</v>
      </c>
      <c r="B7" s="26" t="s">
        <v>0</v>
      </c>
      <c r="C7" s="27" t="s">
        <v>15</v>
      </c>
      <c r="D7" s="95" t="s">
        <v>16</v>
      </c>
    </row>
    <row r="8" spans="1:4" ht="36" customHeight="1">
      <c r="A8" s="114" t="s">
        <v>27</v>
      </c>
      <c r="B8" s="115"/>
      <c r="C8" s="115"/>
      <c r="D8" s="116"/>
    </row>
    <row r="9" spans="1:4" ht="18" customHeight="1">
      <c r="A9" s="8">
        <v>211</v>
      </c>
      <c r="B9" s="9" t="s">
        <v>230</v>
      </c>
      <c r="C9" s="10"/>
      <c r="D9" s="89">
        <v>6460.82</v>
      </c>
    </row>
    <row r="10" spans="1:4" ht="18" customHeight="1">
      <c r="A10" s="8">
        <v>211</v>
      </c>
      <c r="B10" s="9" t="s">
        <v>28</v>
      </c>
      <c r="C10" s="10"/>
      <c r="D10" s="89">
        <v>3593482</v>
      </c>
    </row>
    <row r="11" spans="1:4" ht="24.75" customHeight="1">
      <c r="A11" s="8">
        <v>213</v>
      </c>
      <c r="B11" s="9" t="s">
        <v>29</v>
      </c>
      <c r="C11" s="10"/>
      <c r="D11" s="89">
        <v>1085231</v>
      </c>
    </row>
    <row r="12" spans="1:4" ht="12.75" customHeight="1">
      <c r="A12" s="108" t="s">
        <v>67</v>
      </c>
      <c r="B12" s="109"/>
      <c r="C12" s="109"/>
      <c r="D12" s="88">
        <f>D11+D10+D9</f>
        <v>4685173.82</v>
      </c>
    </row>
    <row r="13" spans="1:4" ht="25.5">
      <c r="A13" s="8">
        <v>310</v>
      </c>
      <c r="B13" s="9" t="s">
        <v>65</v>
      </c>
      <c r="C13" s="23"/>
      <c r="D13" s="90">
        <v>0</v>
      </c>
    </row>
    <row r="14" spans="1:4" ht="25.5">
      <c r="A14" s="8">
        <v>340</v>
      </c>
      <c r="B14" s="9" t="s">
        <v>66</v>
      </c>
      <c r="C14" s="23"/>
      <c r="D14" s="90">
        <v>54000</v>
      </c>
    </row>
    <row r="15" spans="1:4" ht="12.75" customHeight="1">
      <c r="A15" s="108" t="s">
        <v>68</v>
      </c>
      <c r="B15" s="109"/>
      <c r="C15" s="109"/>
      <c r="D15" s="88">
        <f>D14+D13</f>
        <v>54000</v>
      </c>
    </row>
    <row r="16" spans="1:4" ht="12.75">
      <c r="A16" s="108" t="s">
        <v>16</v>
      </c>
      <c r="B16" s="109"/>
      <c r="C16" s="109"/>
      <c r="D16" s="88">
        <f>D15+D12</f>
        <v>4739173.82</v>
      </c>
    </row>
    <row r="18" spans="1:4" ht="36" customHeight="1">
      <c r="A18" s="110" t="s">
        <v>25</v>
      </c>
      <c r="B18" s="110"/>
      <c r="C18" s="110"/>
      <c r="D18" s="110"/>
    </row>
    <row r="20" ht="12.75">
      <c r="A20" s="3"/>
    </row>
    <row r="21" spans="1:3" ht="12.75">
      <c r="A21" s="3" t="s">
        <v>58</v>
      </c>
      <c r="C21" t="s">
        <v>232</v>
      </c>
    </row>
    <row r="22" ht="12.75">
      <c r="A22" s="3"/>
    </row>
    <row r="23" spans="1:3" ht="12.75">
      <c r="A23" s="17" t="s">
        <v>26</v>
      </c>
      <c r="C23" s="3" t="s">
        <v>228</v>
      </c>
    </row>
    <row r="25" spans="1:4" s="91" customFormat="1" ht="12.75">
      <c r="A25" s="91" t="s">
        <v>229</v>
      </c>
      <c r="C25" s="91" t="s">
        <v>243</v>
      </c>
      <c r="D25" s="97"/>
    </row>
  </sheetData>
  <sheetProtection/>
  <mergeCells count="8">
    <mergeCell ref="A16:C16"/>
    <mergeCell ref="A12:C12"/>
    <mergeCell ref="A15:C15"/>
    <mergeCell ref="A18:D18"/>
    <mergeCell ref="A1:D1"/>
    <mergeCell ref="A2:D2"/>
    <mergeCell ref="A3:D3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pane xSplit="2" ySplit="7" topLeftCell="C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1" sqref="B51"/>
    </sheetView>
  </sheetViews>
  <sheetFormatPr defaultColWidth="9.140625" defaultRowHeight="12.75"/>
  <cols>
    <col min="1" max="1" width="12.7109375" style="3" customWidth="1"/>
    <col min="2" max="2" width="36.7109375" style="3" customWidth="1"/>
    <col min="3" max="3" width="36.28125" style="3" customWidth="1"/>
    <col min="4" max="4" width="16.421875" style="98" bestFit="1" customWidth="1"/>
    <col min="5" max="16384" width="9.140625" style="3" customWidth="1"/>
  </cols>
  <sheetData>
    <row r="1" ht="18.75">
      <c r="A1" s="1" t="s">
        <v>62</v>
      </c>
    </row>
    <row r="2" spans="1:4" ht="15" customHeight="1">
      <c r="A2" s="112" t="s">
        <v>5</v>
      </c>
      <c r="B2" s="112"/>
      <c r="C2" s="112"/>
      <c r="D2" s="112"/>
    </row>
    <row r="3" spans="1:4" ht="15" customHeight="1">
      <c r="A3" s="113" t="s">
        <v>60</v>
      </c>
      <c r="B3" s="113"/>
      <c r="C3" s="113"/>
      <c r="D3" s="113"/>
    </row>
    <row r="4" spans="2:4" ht="15" customHeight="1">
      <c r="B4" s="2"/>
      <c r="C4" s="2"/>
      <c r="D4" s="92"/>
    </row>
    <row r="5" spans="1:4" ht="15" customHeight="1">
      <c r="A5" s="4" t="s">
        <v>14</v>
      </c>
      <c r="B5" s="5" t="s">
        <v>231</v>
      </c>
      <c r="C5" s="5"/>
      <c r="D5" s="93"/>
    </row>
    <row r="6" ht="15" customHeight="1">
      <c r="D6" s="94" t="s">
        <v>63</v>
      </c>
    </row>
    <row r="7" spans="1:4" ht="15" customHeight="1">
      <c r="A7" s="6" t="s">
        <v>4</v>
      </c>
      <c r="B7" s="26" t="s">
        <v>0</v>
      </c>
      <c r="C7" s="27" t="s">
        <v>15</v>
      </c>
      <c r="D7" s="95" t="s">
        <v>16</v>
      </c>
    </row>
    <row r="8" spans="1:4" ht="15" customHeight="1">
      <c r="A8" s="8">
        <v>212</v>
      </c>
      <c r="B8" s="30" t="s">
        <v>1</v>
      </c>
      <c r="C8" s="29"/>
      <c r="D8" s="99">
        <v>251751</v>
      </c>
    </row>
    <row r="9" spans="1:4" ht="15" customHeight="1">
      <c r="A9" s="108" t="s">
        <v>17</v>
      </c>
      <c r="B9" s="109"/>
      <c r="C9" s="109"/>
      <c r="D9" s="122"/>
    </row>
    <row r="10" spans="1:4" ht="15" customHeight="1">
      <c r="A10" s="8">
        <v>221</v>
      </c>
      <c r="B10" s="9" t="s">
        <v>2</v>
      </c>
      <c r="C10" s="10"/>
      <c r="D10" s="89">
        <v>21000</v>
      </c>
    </row>
    <row r="11" spans="1:4" ht="15" customHeight="1">
      <c r="A11" s="108" t="s">
        <v>20</v>
      </c>
      <c r="B11" s="109"/>
      <c r="C11" s="109"/>
      <c r="D11" s="122"/>
    </row>
    <row r="12" spans="1:4" ht="15.75" customHeight="1">
      <c r="A12" s="117">
        <v>226</v>
      </c>
      <c r="B12" s="12" t="s">
        <v>13</v>
      </c>
      <c r="C12" s="10"/>
      <c r="D12" s="100">
        <f>SUM(D14:D17)</f>
        <v>46000</v>
      </c>
    </row>
    <row r="13" spans="1:4" ht="15.75" customHeight="1">
      <c r="A13" s="118"/>
      <c r="B13" s="9" t="s">
        <v>21</v>
      </c>
      <c r="C13" s="10"/>
      <c r="D13" s="89"/>
    </row>
    <row r="14" spans="1:4" ht="30" customHeight="1">
      <c r="A14" s="118"/>
      <c r="B14" s="13" t="s">
        <v>22</v>
      </c>
      <c r="C14" s="10"/>
      <c r="D14" s="89"/>
    </row>
    <row r="15" spans="1:4" ht="15" customHeight="1">
      <c r="A15" s="118"/>
      <c r="B15" s="13" t="s">
        <v>23</v>
      </c>
      <c r="C15" s="10"/>
      <c r="D15" s="89"/>
    </row>
    <row r="16" spans="1:4" ht="30" customHeight="1">
      <c r="A16" s="118"/>
      <c r="B16" s="13" t="s">
        <v>237</v>
      </c>
      <c r="C16" s="10"/>
      <c r="D16" s="89">
        <v>7320</v>
      </c>
    </row>
    <row r="17" spans="1:4" ht="15" customHeight="1">
      <c r="A17" s="118"/>
      <c r="B17" s="9" t="s">
        <v>24</v>
      </c>
      <c r="C17" s="10"/>
      <c r="D17" s="89">
        <f>46000-D16</f>
        <v>38680</v>
      </c>
    </row>
    <row r="18" spans="1:4" s="14" customFormat="1" ht="22.5" customHeight="1">
      <c r="A18" s="117" t="s">
        <v>49</v>
      </c>
      <c r="B18" s="12" t="s">
        <v>69</v>
      </c>
      <c r="C18" s="11"/>
      <c r="D18" s="100">
        <f>D20+D21</f>
        <v>95000</v>
      </c>
    </row>
    <row r="19" spans="1:4" s="14" customFormat="1" ht="15" customHeight="1">
      <c r="A19" s="118"/>
      <c r="B19" s="9" t="s">
        <v>21</v>
      </c>
      <c r="C19" s="11"/>
      <c r="D19" s="89"/>
    </row>
    <row r="20" spans="1:4" ht="15" customHeight="1">
      <c r="A20" s="118"/>
      <c r="B20" s="9" t="s">
        <v>40</v>
      </c>
      <c r="C20" s="10"/>
      <c r="D20" s="89">
        <v>95000</v>
      </c>
    </row>
    <row r="21" spans="1:4" ht="15" customHeight="1">
      <c r="A21" s="121"/>
      <c r="B21" s="9" t="s">
        <v>41</v>
      </c>
      <c r="C21" s="10"/>
      <c r="D21" s="89"/>
    </row>
    <row r="22" spans="1:4" ht="15" customHeight="1">
      <c r="A22" s="117" t="s">
        <v>9</v>
      </c>
      <c r="B22" s="12" t="s">
        <v>70</v>
      </c>
      <c r="C22" s="10"/>
      <c r="D22" s="100">
        <f>D24</f>
        <v>66000</v>
      </c>
    </row>
    <row r="23" spans="1:4" ht="15" customHeight="1">
      <c r="A23" s="118"/>
      <c r="B23" s="9" t="s">
        <v>21</v>
      </c>
      <c r="C23" s="10"/>
      <c r="D23" s="89"/>
    </row>
    <row r="24" spans="1:4" ht="15" customHeight="1">
      <c r="A24" s="118"/>
      <c r="B24" s="9" t="s">
        <v>42</v>
      </c>
      <c r="C24" s="10"/>
      <c r="D24" s="89">
        <v>66000</v>
      </c>
    </row>
    <row r="25" spans="1:4" ht="15" customHeight="1">
      <c r="A25" s="117" t="s">
        <v>10</v>
      </c>
      <c r="B25" s="12" t="s">
        <v>39</v>
      </c>
      <c r="C25" s="10"/>
      <c r="D25" s="100">
        <f>D27+D28+D29</f>
        <v>46000</v>
      </c>
    </row>
    <row r="26" spans="1:4" ht="15" customHeight="1">
      <c r="A26" s="118"/>
      <c r="B26" s="9" t="s">
        <v>21</v>
      </c>
      <c r="C26" s="10"/>
      <c r="D26" s="89"/>
    </row>
    <row r="27" spans="1:4" ht="15" customHeight="1">
      <c r="A27" s="118"/>
      <c r="B27" s="9" t="s">
        <v>43</v>
      </c>
      <c r="C27" s="10"/>
      <c r="D27" s="89">
        <v>46000</v>
      </c>
    </row>
    <row r="28" spans="1:4" ht="15" customHeight="1">
      <c r="A28" s="118"/>
      <c r="B28" s="9" t="s">
        <v>44</v>
      </c>
      <c r="C28" s="10"/>
      <c r="D28" s="89"/>
    </row>
    <row r="29" spans="1:4" ht="15" customHeight="1">
      <c r="A29" s="121"/>
      <c r="B29" s="9" t="s">
        <v>45</v>
      </c>
      <c r="C29" s="10"/>
      <c r="D29" s="89"/>
    </row>
    <row r="30" spans="1:4" ht="15" customHeight="1">
      <c r="A30" s="108" t="s">
        <v>18</v>
      </c>
      <c r="B30" s="109"/>
      <c r="C30" s="109"/>
      <c r="D30" s="122"/>
    </row>
    <row r="31" spans="1:4" ht="29.25" customHeight="1">
      <c r="A31" s="21" t="s">
        <v>51</v>
      </c>
      <c r="B31" s="30" t="s">
        <v>53</v>
      </c>
      <c r="C31" s="10"/>
      <c r="D31" s="89">
        <v>83000</v>
      </c>
    </row>
    <row r="32" spans="1:4" ht="29.25" customHeight="1">
      <c r="A32" s="21" t="s">
        <v>19</v>
      </c>
      <c r="B32" s="30" t="s">
        <v>54</v>
      </c>
      <c r="C32" s="10"/>
      <c r="D32" s="89">
        <v>103000</v>
      </c>
    </row>
    <row r="33" spans="1:4" ht="29.25" customHeight="1">
      <c r="A33" s="21" t="s">
        <v>52</v>
      </c>
      <c r="B33" s="30" t="s">
        <v>55</v>
      </c>
      <c r="C33" s="10"/>
      <c r="D33" s="89">
        <v>59000</v>
      </c>
    </row>
    <row r="34" spans="1:4" ht="29.25" customHeight="1">
      <c r="A34" s="21" t="s">
        <v>71</v>
      </c>
      <c r="B34" s="31" t="s">
        <v>72</v>
      </c>
      <c r="C34" s="10"/>
      <c r="D34" s="101">
        <v>63000</v>
      </c>
    </row>
    <row r="35" spans="1:4" s="14" customFormat="1" ht="30" customHeight="1">
      <c r="A35" s="117">
        <v>340</v>
      </c>
      <c r="B35" s="12" t="s">
        <v>11</v>
      </c>
      <c r="C35" s="11"/>
      <c r="D35" s="100">
        <f>SUM(D37:D37)</f>
        <v>145800</v>
      </c>
    </row>
    <row r="36" spans="1:4" s="14" customFormat="1" ht="15" customHeight="1">
      <c r="A36" s="118"/>
      <c r="B36" s="9" t="s">
        <v>21</v>
      </c>
      <c r="C36" s="11"/>
      <c r="D36" s="89"/>
    </row>
    <row r="37" spans="1:4" ht="15" customHeight="1">
      <c r="A37" s="118"/>
      <c r="B37" s="9"/>
      <c r="C37" s="10"/>
      <c r="D37" s="89">
        <v>145800</v>
      </c>
    </row>
    <row r="38" spans="1:4" s="14" customFormat="1" ht="18" customHeight="1">
      <c r="A38" s="119" t="s">
        <v>16</v>
      </c>
      <c r="B38" s="120"/>
      <c r="C38" s="28"/>
      <c r="D38" s="102">
        <f>D25+D22+D18+D35+D12+D33+D32+D31+D10+D8+D34</f>
        <v>979551</v>
      </c>
    </row>
    <row r="39" spans="1:4" s="16" customFormat="1" ht="25.5" customHeight="1">
      <c r="A39" s="110" t="s">
        <v>25</v>
      </c>
      <c r="B39" s="110"/>
      <c r="C39" s="110"/>
      <c r="D39" s="110"/>
    </row>
    <row r="40" ht="15" customHeight="1"/>
    <row r="41" spans="1:3" ht="15" customHeight="1">
      <c r="A41" s="3" t="s">
        <v>58</v>
      </c>
      <c r="C41" t="s">
        <v>232</v>
      </c>
    </row>
    <row r="42" ht="15" customHeight="1">
      <c r="C42"/>
    </row>
    <row r="43" spans="1:3" ht="15" customHeight="1">
      <c r="A43" s="17" t="s">
        <v>26</v>
      </c>
      <c r="B43" s="17"/>
      <c r="C43" s="3" t="s">
        <v>228</v>
      </c>
    </row>
    <row r="44" ht="15" customHeight="1">
      <c r="C44"/>
    </row>
    <row r="45" spans="1:4" s="91" customFormat="1" ht="12.75">
      <c r="A45" s="91" t="s">
        <v>229</v>
      </c>
      <c r="C45" s="91" t="s">
        <v>243</v>
      </c>
      <c r="D45" s="97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2">
    <mergeCell ref="A2:D2"/>
    <mergeCell ref="A3:D3"/>
    <mergeCell ref="A30:D30"/>
    <mergeCell ref="A11:D11"/>
    <mergeCell ref="A9:D9"/>
    <mergeCell ref="A35:A37"/>
    <mergeCell ref="A39:D39"/>
    <mergeCell ref="A38:B38"/>
    <mergeCell ref="A12:A17"/>
    <mergeCell ref="A18:A21"/>
    <mergeCell ref="A25:A29"/>
    <mergeCell ref="A22:A24"/>
  </mergeCells>
  <printOptions/>
  <pageMargins left="0.984251968503937" right="0.1968503937007874" top="0.1968503937007874" bottom="0.1968503937007874" header="0.5118110236220472" footer="0.2362204724409449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pane xSplit="2" ySplit="7" topLeftCell="C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0" sqref="C50"/>
    </sheetView>
  </sheetViews>
  <sheetFormatPr defaultColWidth="9.140625" defaultRowHeight="12.75"/>
  <cols>
    <col min="1" max="1" width="12.7109375" style="3" customWidth="1"/>
    <col min="2" max="2" width="36.7109375" style="3" customWidth="1"/>
    <col min="3" max="3" width="36.28125" style="3" customWidth="1"/>
    <col min="4" max="4" width="19.7109375" style="98" customWidth="1"/>
    <col min="5" max="5" width="9.140625" style="3" customWidth="1"/>
    <col min="6" max="6" width="11.8515625" style="3" customWidth="1"/>
    <col min="7" max="16384" width="9.140625" style="3" customWidth="1"/>
  </cols>
  <sheetData>
    <row r="1" spans="1:4" ht="18.75">
      <c r="A1" s="111" t="s">
        <v>62</v>
      </c>
      <c r="B1" s="111"/>
      <c r="C1" s="111"/>
      <c r="D1" s="111"/>
    </row>
    <row r="2" spans="1:4" ht="30" customHeight="1">
      <c r="A2" s="112" t="s">
        <v>12</v>
      </c>
      <c r="B2" s="112"/>
      <c r="C2" s="112"/>
      <c r="D2" s="112"/>
    </row>
    <row r="3" spans="1:4" ht="15" customHeight="1">
      <c r="A3" s="113" t="s">
        <v>60</v>
      </c>
      <c r="B3" s="113"/>
      <c r="C3" s="113"/>
      <c r="D3" s="113"/>
    </row>
    <row r="4" spans="2:4" ht="15" customHeight="1">
      <c r="B4" s="2"/>
      <c r="C4" s="2"/>
      <c r="D4" s="92"/>
    </row>
    <row r="5" spans="1:4" ht="15" customHeight="1">
      <c r="A5" s="4" t="s">
        <v>14</v>
      </c>
      <c r="B5" s="5" t="s">
        <v>231</v>
      </c>
      <c r="C5" s="5"/>
      <c r="D5" s="93"/>
    </row>
    <row r="6" ht="15" customHeight="1">
      <c r="D6" s="94" t="s">
        <v>63</v>
      </c>
    </row>
    <row r="7" spans="1:4" ht="30" customHeight="1">
      <c r="A7" s="6" t="s">
        <v>47</v>
      </c>
      <c r="B7" s="6" t="s">
        <v>0</v>
      </c>
      <c r="C7" s="7" t="s">
        <v>15</v>
      </c>
      <c r="D7" s="95" t="s">
        <v>16</v>
      </c>
    </row>
    <row r="8" spans="1:4" ht="16.5" customHeight="1">
      <c r="A8" s="6">
        <v>222</v>
      </c>
      <c r="B8" s="12" t="s">
        <v>233</v>
      </c>
      <c r="C8" s="10"/>
      <c r="D8" s="100">
        <v>10865</v>
      </c>
    </row>
    <row r="9" spans="1:4" ht="16.5" customHeight="1">
      <c r="A9" s="117" t="s">
        <v>8</v>
      </c>
      <c r="B9" s="12" t="s">
        <v>73</v>
      </c>
      <c r="C9" s="10"/>
      <c r="D9" s="100">
        <f>D11+D12</f>
        <v>87000</v>
      </c>
    </row>
    <row r="10" spans="1:4" ht="15" customHeight="1">
      <c r="A10" s="118"/>
      <c r="B10" s="9" t="s">
        <v>21</v>
      </c>
      <c r="C10" s="10"/>
      <c r="D10" s="89"/>
    </row>
    <row r="11" spans="1:4" ht="15" customHeight="1">
      <c r="A11" s="118"/>
      <c r="B11" s="9" t="s">
        <v>40</v>
      </c>
      <c r="C11" s="10"/>
      <c r="D11" s="89"/>
    </row>
    <row r="12" spans="1:4" ht="15" customHeight="1">
      <c r="A12" s="121"/>
      <c r="B12" s="9" t="s">
        <v>41</v>
      </c>
      <c r="C12" s="10"/>
      <c r="D12" s="89">
        <v>87000</v>
      </c>
    </row>
    <row r="13" spans="1:4" ht="15" customHeight="1">
      <c r="A13" s="123" t="s">
        <v>50</v>
      </c>
      <c r="B13" s="12" t="s">
        <v>74</v>
      </c>
      <c r="C13" s="32"/>
      <c r="D13" s="100">
        <f>D15</f>
        <v>7000</v>
      </c>
    </row>
    <row r="14" spans="1:4" ht="15" customHeight="1">
      <c r="A14" s="123"/>
      <c r="B14" s="9" t="s">
        <v>21</v>
      </c>
      <c r="C14" s="32"/>
      <c r="D14" s="89"/>
    </row>
    <row r="15" spans="1:4" ht="15" customHeight="1">
      <c r="A15" s="123"/>
      <c r="B15" s="9" t="s">
        <v>42</v>
      </c>
      <c r="C15" s="32"/>
      <c r="D15" s="89">
        <v>7000</v>
      </c>
    </row>
    <row r="16" spans="1:4" ht="15" customHeight="1">
      <c r="A16" s="108" t="s">
        <v>30</v>
      </c>
      <c r="B16" s="109"/>
      <c r="C16" s="109"/>
      <c r="D16" s="122"/>
    </row>
    <row r="17" spans="1:4" ht="15.75" customHeight="1">
      <c r="A17" s="117">
        <v>225</v>
      </c>
      <c r="B17" s="12" t="s">
        <v>7</v>
      </c>
      <c r="C17" s="10"/>
      <c r="D17" s="100">
        <f>SUM(D19:D32)</f>
        <v>237000</v>
      </c>
    </row>
    <row r="18" spans="1:4" ht="15.75" customHeight="1">
      <c r="A18" s="118"/>
      <c r="B18" s="9" t="s">
        <v>21</v>
      </c>
      <c r="C18" s="10"/>
      <c r="D18" s="89"/>
    </row>
    <row r="19" spans="1:6" ht="15" customHeight="1">
      <c r="A19" s="118"/>
      <c r="B19" s="33" t="s">
        <v>31</v>
      </c>
      <c r="C19" s="10"/>
      <c r="D19" s="89">
        <v>7644</v>
      </c>
      <c r="F19" s="89">
        <v>237000</v>
      </c>
    </row>
    <row r="20" spans="1:6" ht="30" customHeight="1">
      <c r="A20" s="118"/>
      <c r="B20" s="33" t="s">
        <v>75</v>
      </c>
      <c r="C20" s="10"/>
      <c r="D20" s="89">
        <v>120593.88</v>
      </c>
      <c r="F20" s="98">
        <f>F19-D17</f>
        <v>0</v>
      </c>
    </row>
    <row r="21" spans="1:4" ht="30" customHeight="1">
      <c r="A21" s="118"/>
      <c r="B21" s="33" t="s">
        <v>76</v>
      </c>
      <c r="C21" s="10"/>
      <c r="D21" s="89"/>
    </row>
    <row r="22" spans="1:4" ht="30" customHeight="1">
      <c r="A22" s="118"/>
      <c r="B22" s="34" t="s">
        <v>32</v>
      </c>
      <c r="C22" s="10"/>
      <c r="D22" s="89">
        <v>5208</v>
      </c>
    </row>
    <row r="23" spans="1:4" ht="15" customHeight="1">
      <c r="A23" s="118"/>
      <c r="B23" s="34" t="s">
        <v>33</v>
      </c>
      <c r="C23" s="10"/>
      <c r="D23" s="89">
        <v>2304</v>
      </c>
    </row>
    <row r="24" spans="1:4" ht="30" customHeight="1">
      <c r="A24" s="118"/>
      <c r="B24" s="34" t="s">
        <v>59</v>
      </c>
      <c r="C24" s="10"/>
      <c r="D24" s="89">
        <v>45000</v>
      </c>
    </row>
    <row r="25" spans="1:4" ht="30" customHeight="1">
      <c r="A25" s="118"/>
      <c r="B25" s="34" t="s">
        <v>34</v>
      </c>
      <c r="C25" s="10"/>
      <c r="D25" s="89">
        <v>12436.4</v>
      </c>
    </row>
    <row r="26" spans="1:4" ht="30" customHeight="1">
      <c r="A26" s="118"/>
      <c r="B26" s="34" t="s">
        <v>238</v>
      </c>
      <c r="C26" s="10"/>
      <c r="D26" s="89">
        <v>6000</v>
      </c>
    </row>
    <row r="27" spans="1:4" ht="15" customHeight="1">
      <c r="A27" s="118"/>
      <c r="B27" s="34" t="s">
        <v>35</v>
      </c>
      <c r="C27" s="10"/>
      <c r="D27" s="89">
        <f>1422+1500</f>
        <v>2922</v>
      </c>
    </row>
    <row r="28" spans="1:4" ht="30" customHeight="1">
      <c r="A28" s="118"/>
      <c r="B28" s="34" t="s">
        <v>36</v>
      </c>
      <c r="C28" s="10"/>
      <c r="D28" s="89"/>
    </row>
    <row r="29" spans="1:4" ht="15" customHeight="1">
      <c r="A29" s="118"/>
      <c r="B29" s="34" t="s">
        <v>78</v>
      </c>
      <c r="C29" s="10"/>
      <c r="D29" s="89"/>
    </row>
    <row r="30" spans="1:4" ht="15" customHeight="1">
      <c r="A30" s="118"/>
      <c r="B30" s="34" t="s">
        <v>79</v>
      </c>
      <c r="C30" s="10"/>
      <c r="D30" s="89"/>
    </row>
    <row r="31" spans="1:4" ht="15" customHeight="1">
      <c r="A31" s="118"/>
      <c r="B31" s="34" t="s">
        <v>48</v>
      </c>
      <c r="C31" s="10"/>
      <c r="D31" s="89"/>
    </row>
    <row r="32" spans="1:4" ht="15" customHeight="1">
      <c r="A32" s="118"/>
      <c r="B32" s="35" t="s">
        <v>80</v>
      </c>
      <c r="C32" s="10"/>
      <c r="D32" s="89">
        <f>43813.72-D26-D27</f>
        <v>34891.72</v>
      </c>
    </row>
    <row r="33" spans="1:4" ht="15.75" customHeight="1">
      <c r="A33" s="117">
        <v>226</v>
      </c>
      <c r="B33" s="12" t="s">
        <v>13</v>
      </c>
      <c r="C33" s="10"/>
      <c r="D33" s="100">
        <f>SUM(D35:D36)</f>
        <v>19000</v>
      </c>
    </row>
    <row r="34" spans="1:4" ht="15.75" customHeight="1">
      <c r="A34" s="118"/>
      <c r="B34" s="9" t="s">
        <v>21</v>
      </c>
      <c r="C34" s="10"/>
      <c r="D34" s="89"/>
    </row>
    <row r="35" spans="1:4" ht="30" customHeight="1">
      <c r="A35" s="118"/>
      <c r="B35" s="18" t="s">
        <v>37</v>
      </c>
      <c r="C35" s="10"/>
      <c r="D35" s="89">
        <v>14893.8</v>
      </c>
    </row>
    <row r="36" spans="1:4" ht="15" customHeight="1">
      <c r="A36" s="121"/>
      <c r="B36" s="18" t="s">
        <v>38</v>
      </c>
      <c r="C36" s="10"/>
      <c r="D36" s="89">
        <v>4106.2</v>
      </c>
    </row>
    <row r="37" spans="1:4" s="14" customFormat="1" ht="15" customHeight="1">
      <c r="A37" s="114" t="s">
        <v>16</v>
      </c>
      <c r="B37" s="116"/>
      <c r="C37" s="15"/>
      <c r="D37" s="102">
        <f>D33+D17+D13+D9+D8</f>
        <v>360865</v>
      </c>
    </row>
    <row r="38" spans="1:4" s="16" customFormat="1" ht="21.75" customHeight="1">
      <c r="A38" s="110" t="s">
        <v>25</v>
      </c>
      <c r="B38" s="110"/>
      <c r="C38" s="110"/>
      <c r="D38" s="110"/>
    </row>
    <row r="39" ht="15" customHeight="1"/>
    <row r="40" spans="1:3" ht="15" customHeight="1">
      <c r="A40" s="3" t="s">
        <v>58</v>
      </c>
      <c r="C40" t="s">
        <v>232</v>
      </c>
    </row>
    <row r="41" ht="15" customHeight="1">
      <c r="C41"/>
    </row>
    <row r="42" spans="1:3" ht="15" customHeight="1">
      <c r="A42" s="17" t="s">
        <v>26</v>
      </c>
      <c r="B42" s="17"/>
      <c r="C42" s="3" t="s">
        <v>228</v>
      </c>
    </row>
    <row r="43" ht="15" customHeight="1">
      <c r="C43"/>
    </row>
    <row r="44" spans="1:4" s="91" customFormat="1" ht="12.75">
      <c r="A44" s="91" t="s">
        <v>229</v>
      </c>
      <c r="C44" s="91" t="s">
        <v>243</v>
      </c>
      <c r="D44" s="9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0">
    <mergeCell ref="A37:B37"/>
    <mergeCell ref="A38:D38"/>
    <mergeCell ref="A9:A12"/>
    <mergeCell ref="A1:D1"/>
    <mergeCell ref="A13:A15"/>
    <mergeCell ref="A33:A36"/>
    <mergeCell ref="A2:D2"/>
    <mergeCell ref="A3:D3"/>
    <mergeCell ref="A16:D16"/>
    <mergeCell ref="A17:A32"/>
  </mergeCells>
  <printOptions/>
  <pageMargins left="0.7874015748031497" right="0.1968503937007874" top="0.3937007874015748" bottom="0.3937007874015748" header="0.5118110236220472" footer="0.2362204724409449"/>
  <pageSetup fitToHeight="3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6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7" sqref="F17"/>
    </sheetView>
  </sheetViews>
  <sheetFormatPr defaultColWidth="9.140625" defaultRowHeight="12.75"/>
  <cols>
    <col min="1" max="1" width="12.7109375" style="3" customWidth="1"/>
    <col min="2" max="2" width="36.7109375" style="3" customWidth="1"/>
    <col min="3" max="3" width="36.28125" style="3" customWidth="1"/>
    <col min="4" max="4" width="13.28125" style="98" customWidth="1"/>
    <col min="5" max="16384" width="9.140625" style="3" customWidth="1"/>
  </cols>
  <sheetData>
    <row r="1" spans="1:4" ht="18.75">
      <c r="A1" s="111" t="s">
        <v>62</v>
      </c>
      <c r="B1" s="111"/>
      <c r="C1" s="111"/>
      <c r="D1" s="111"/>
    </row>
    <row r="2" spans="1:4" ht="17.25" customHeight="1">
      <c r="A2" s="112" t="s">
        <v>61</v>
      </c>
      <c r="B2" s="112"/>
      <c r="C2" s="112"/>
      <c r="D2" s="112"/>
    </row>
    <row r="3" spans="2:4" ht="15" customHeight="1">
      <c r="B3" s="2"/>
      <c r="C3" s="2"/>
      <c r="D3" s="92"/>
    </row>
    <row r="4" spans="1:4" ht="15" customHeight="1">
      <c r="A4" s="4" t="s">
        <v>14</v>
      </c>
      <c r="B4" s="5" t="s">
        <v>231</v>
      </c>
      <c r="C4" s="5"/>
      <c r="D4" s="93"/>
    </row>
    <row r="5" ht="15" customHeight="1">
      <c r="D5" s="94" t="s">
        <v>63</v>
      </c>
    </row>
    <row r="6" spans="1:4" ht="30" customHeight="1">
      <c r="A6" s="8" t="s">
        <v>4</v>
      </c>
      <c r="B6" s="8" t="s">
        <v>0</v>
      </c>
      <c r="C6" s="7" t="s">
        <v>15</v>
      </c>
      <c r="D6" s="89" t="s">
        <v>16</v>
      </c>
    </row>
    <row r="7" spans="1:4" ht="30" customHeight="1">
      <c r="A7" s="124" t="s">
        <v>244</v>
      </c>
      <c r="B7" s="124"/>
      <c r="C7" s="124"/>
      <c r="D7" s="103">
        <f>D9</f>
        <v>6804.02</v>
      </c>
    </row>
    <row r="8" spans="1:4" ht="12.75">
      <c r="A8" s="8"/>
      <c r="B8" s="9" t="s">
        <v>21</v>
      </c>
      <c r="C8" s="7"/>
      <c r="D8" s="89"/>
    </row>
    <row r="9" spans="1:4" ht="12.75">
      <c r="A9" s="117">
        <v>226</v>
      </c>
      <c r="B9" s="12" t="s">
        <v>245</v>
      </c>
      <c r="C9" s="7"/>
      <c r="D9" s="100">
        <v>6804.02</v>
      </c>
    </row>
    <row r="10" spans="1:4" ht="12.75">
      <c r="A10" s="118"/>
      <c r="B10" s="8"/>
      <c r="C10" s="7"/>
      <c r="D10" s="89"/>
    </row>
    <row r="11" spans="1:4" ht="30" customHeight="1">
      <c r="A11" s="124" t="s">
        <v>236</v>
      </c>
      <c r="B11" s="124"/>
      <c r="C11" s="124"/>
      <c r="D11" s="103">
        <f>D13+D16</f>
        <v>13750</v>
      </c>
    </row>
    <row r="12" spans="1:4" ht="15" customHeight="1">
      <c r="A12" s="8"/>
      <c r="B12" s="9" t="s">
        <v>21</v>
      </c>
      <c r="C12" s="8"/>
      <c r="D12" s="89"/>
    </row>
    <row r="13" spans="1:4" ht="15" customHeight="1">
      <c r="A13" s="123">
        <v>225</v>
      </c>
      <c r="B13" s="12" t="s">
        <v>7</v>
      </c>
      <c r="C13" s="10"/>
      <c r="D13" s="100">
        <f>SUM(D15:D15)</f>
        <v>0</v>
      </c>
    </row>
    <row r="14" spans="1:4" ht="15" customHeight="1">
      <c r="A14" s="123"/>
      <c r="B14" s="9" t="s">
        <v>21</v>
      </c>
      <c r="C14" s="10"/>
      <c r="D14" s="89"/>
    </row>
    <row r="15" spans="1:4" ht="15" customHeight="1">
      <c r="A15" s="123"/>
      <c r="B15" s="13"/>
      <c r="C15" s="10"/>
      <c r="D15" s="89"/>
    </row>
    <row r="16" spans="1:4" ht="15" customHeight="1">
      <c r="A16" s="123">
        <v>340</v>
      </c>
      <c r="B16" s="12" t="s">
        <v>235</v>
      </c>
      <c r="C16" s="10"/>
      <c r="D16" s="100">
        <f>SUM(D18:D18)</f>
        <v>13750</v>
      </c>
    </row>
    <row r="17" spans="1:4" ht="15" customHeight="1">
      <c r="A17" s="123"/>
      <c r="B17" s="9" t="s">
        <v>21</v>
      </c>
      <c r="C17" s="10"/>
      <c r="D17" s="89"/>
    </row>
    <row r="18" spans="1:4" ht="15" customHeight="1">
      <c r="A18" s="123"/>
      <c r="B18" s="13" t="s">
        <v>234</v>
      </c>
      <c r="C18" s="10"/>
      <c r="D18" s="89">
        <f>32509-18759</f>
        <v>13750</v>
      </c>
    </row>
    <row r="19" spans="1:4" ht="30" customHeight="1">
      <c r="A19" s="124" t="s">
        <v>227</v>
      </c>
      <c r="B19" s="124"/>
      <c r="C19" s="124"/>
      <c r="D19" s="103">
        <f>D21+D26+D29+D32</f>
        <v>126464.96</v>
      </c>
    </row>
    <row r="20" spans="1:4" ht="15" customHeight="1">
      <c r="A20" s="8"/>
      <c r="B20" s="9" t="s">
        <v>21</v>
      </c>
      <c r="C20" s="8"/>
      <c r="D20" s="89"/>
    </row>
    <row r="21" spans="1:4" ht="15" customHeight="1">
      <c r="A21" s="123">
        <v>225</v>
      </c>
      <c r="B21" s="12" t="s">
        <v>7</v>
      </c>
      <c r="C21" s="10"/>
      <c r="D21" s="100">
        <f>SUM(D25:D25)+D24+D23</f>
        <v>126464.96</v>
      </c>
    </row>
    <row r="22" spans="1:4" ht="15" customHeight="1">
      <c r="A22" s="123"/>
      <c r="B22" s="9" t="s">
        <v>21</v>
      </c>
      <c r="C22" s="10"/>
      <c r="D22" s="89"/>
    </row>
    <row r="23" spans="1:4" ht="15" customHeight="1">
      <c r="A23" s="123"/>
      <c r="B23" s="13" t="s">
        <v>239</v>
      </c>
      <c r="C23" s="10"/>
      <c r="D23" s="89">
        <v>10919.72</v>
      </c>
    </row>
    <row r="24" spans="1:4" ht="15" customHeight="1">
      <c r="A24" s="123"/>
      <c r="B24" s="13" t="s">
        <v>240</v>
      </c>
      <c r="C24" s="10"/>
      <c r="D24" s="89">
        <v>19000</v>
      </c>
    </row>
    <row r="25" spans="1:4" ht="15" customHeight="1">
      <c r="A25" s="123"/>
      <c r="B25" s="13" t="s">
        <v>242</v>
      </c>
      <c r="C25" s="10"/>
      <c r="D25" s="89">
        <v>96545.24</v>
      </c>
    </row>
    <row r="26" spans="1:4" ht="15" customHeight="1" hidden="1">
      <c r="A26" s="123">
        <v>226</v>
      </c>
      <c r="B26" s="12" t="s">
        <v>13</v>
      </c>
      <c r="C26" s="10"/>
      <c r="D26" s="100">
        <f>SUM(D28:D28)</f>
        <v>0</v>
      </c>
    </row>
    <row r="27" spans="1:4" ht="15" customHeight="1" hidden="1">
      <c r="A27" s="123"/>
      <c r="B27" s="9" t="s">
        <v>21</v>
      </c>
      <c r="C27" s="10"/>
      <c r="D27" s="89"/>
    </row>
    <row r="28" spans="1:4" ht="15" customHeight="1" hidden="1">
      <c r="A28" s="123"/>
      <c r="B28" s="13"/>
      <c r="C28" s="10"/>
      <c r="D28" s="89"/>
    </row>
    <row r="29" spans="1:4" ht="15" customHeight="1" hidden="1">
      <c r="A29" s="123">
        <v>310</v>
      </c>
      <c r="B29" s="12" t="s">
        <v>6</v>
      </c>
      <c r="C29" s="10"/>
      <c r="D29" s="100">
        <f>SUM(D31:D31)</f>
        <v>0</v>
      </c>
    </row>
    <row r="30" spans="1:4" ht="15" customHeight="1" hidden="1">
      <c r="A30" s="123"/>
      <c r="B30" s="9" t="s">
        <v>21</v>
      </c>
      <c r="C30" s="10"/>
      <c r="D30" s="89"/>
    </row>
    <row r="31" spans="1:4" ht="15" customHeight="1" hidden="1">
      <c r="A31" s="123"/>
      <c r="B31" s="13"/>
      <c r="C31" s="10"/>
      <c r="D31" s="89"/>
    </row>
    <row r="32" spans="1:4" ht="30" customHeight="1" hidden="1">
      <c r="A32" s="123">
        <v>340</v>
      </c>
      <c r="B32" s="12" t="s">
        <v>11</v>
      </c>
      <c r="C32" s="10"/>
      <c r="D32" s="100">
        <f>SUM(D34:D34)</f>
        <v>0</v>
      </c>
    </row>
    <row r="33" spans="1:4" ht="15" customHeight="1" hidden="1">
      <c r="A33" s="123"/>
      <c r="B33" s="9" t="s">
        <v>21</v>
      </c>
      <c r="C33" s="10"/>
      <c r="D33" s="89"/>
    </row>
    <row r="34" spans="1:4" ht="15" customHeight="1" hidden="1">
      <c r="A34" s="123"/>
      <c r="B34" s="13"/>
      <c r="C34" s="10"/>
      <c r="D34" s="89"/>
    </row>
    <row r="35" spans="1:4" ht="31.5" customHeight="1">
      <c r="A35" s="124" t="s">
        <v>224</v>
      </c>
      <c r="B35" s="124"/>
      <c r="C35" s="124"/>
      <c r="D35" s="103">
        <f>D37+D40</f>
        <v>99984.93</v>
      </c>
    </row>
    <row r="36" spans="1:4" ht="15" customHeight="1">
      <c r="A36" s="8"/>
      <c r="B36" s="9" t="s">
        <v>21</v>
      </c>
      <c r="C36" s="8"/>
      <c r="D36" s="89"/>
    </row>
    <row r="37" spans="1:4" ht="15" customHeight="1">
      <c r="A37" s="123">
        <v>225</v>
      </c>
      <c r="B37" s="12" t="s">
        <v>13</v>
      </c>
      <c r="C37" s="10"/>
      <c r="D37" s="100">
        <f>SUM(D39:D39)</f>
        <v>99984.93</v>
      </c>
    </row>
    <row r="38" spans="1:4" ht="15" customHeight="1">
      <c r="A38" s="123"/>
      <c r="B38" s="9" t="s">
        <v>21</v>
      </c>
      <c r="C38" s="10"/>
      <c r="D38" s="89"/>
    </row>
    <row r="39" spans="1:4" ht="15" customHeight="1">
      <c r="A39" s="123"/>
      <c r="B39" s="13" t="s">
        <v>241</v>
      </c>
      <c r="C39" s="10"/>
      <c r="D39" s="89">
        <v>99984.93</v>
      </c>
    </row>
    <row r="40" spans="1:4" ht="15" customHeight="1">
      <c r="A40" s="123">
        <v>226</v>
      </c>
      <c r="B40" s="12" t="s">
        <v>3</v>
      </c>
      <c r="C40" s="10"/>
      <c r="D40" s="100">
        <f>SUM(D42:D42)</f>
        <v>0</v>
      </c>
    </row>
    <row r="41" spans="1:4" ht="15" customHeight="1">
      <c r="A41" s="123"/>
      <c r="B41" s="9" t="s">
        <v>21</v>
      </c>
      <c r="C41" s="10"/>
      <c r="D41" s="89"/>
    </row>
    <row r="42" spans="1:4" ht="15" customHeight="1">
      <c r="A42" s="123"/>
      <c r="B42" s="13"/>
      <c r="C42" s="10"/>
      <c r="D42" s="89"/>
    </row>
    <row r="43" spans="1:4" ht="32.25" customHeight="1" hidden="1">
      <c r="A43" s="124" t="s">
        <v>225</v>
      </c>
      <c r="B43" s="124"/>
      <c r="C43" s="124"/>
      <c r="D43" s="103">
        <f>D45+D48</f>
        <v>0</v>
      </c>
    </row>
    <row r="44" spans="1:4" ht="15" customHeight="1" hidden="1">
      <c r="A44" s="8"/>
      <c r="B44" s="9" t="s">
        <v>21</v>
      </c>
      <c r="C44" s="8"/>
      <c r="D44" s="89"/>
    </row>
    <row r="45" spans="1:4" ht="15" customHeight="1" hidden="1">
      <c r="A45" s="123">
        <v>225</v>
      </c>
      <c r="B45" s="12" t="s">
        <v>7</v>
      </c>
      <c r="C45" s="10"/>
      <c r="D45" s="100">
        <f>SUM(D47:D47)</f>
        <v>0</v>
      </c>
    </row>
    <row r="46" spans="1:4" ht="15" customHeight="1" hidden="1">
      <c r="A46" s="123"/>
      <c r="B46" s="9" t="s">
        <v>21</v>
      </c>
      <c r="C46" s="10"/>
      <c r="D46" s="89"/>
    </row>
    <row r="47" spans="1:4" ht="15" customHeight="1" hidden="1">
      <c r="A47" s="123"/>
      <c r="B47" s="13"/>
      <c r="C47" s="10"/>
      <c r="D47" s="89"/>
    </row>
    <row r="48" spans="1:4" ht="15" customHeight="1" hidden="1">
      <c r="A48" s="123">
        <v>226</v>
      </c>
      <c r="B48" s="12" t="s">
        <v>13</v>
      </c>
      <c r="C48" s="10"/>
      <c r="D48" s="100">
        <f>SUM(D50:D50)</f>
        <v>0</v>
      </c>
    </row>
    <row r="49" spans="1:4" ht="15" customHeight="1" hidden="1">
      <c r="A49" s="123"/>
      <c r="B49" s="9" t="s">
        <v>21</v>
      </c>
      <c r="C49" s="10"/>
      <c r="D49" s="89"/>
    </row>
    <row r="50" spans="1:4" ht="15" customHeight="1" hidden="1">
      <c r="A50" s="123"/>
      <c r="B50" s="13"/>
      <c r="C50" s="10"/>
      <c r="D50" s="89"/>
    </row>
    <row r="51" spans="1:4" ht="30" customHeight="1" hidden="1">
      <c r="A51" s="124" t="s">
        <v>226</v>
      </c>
      <c r="B51" s="124"/>
      <c r="C51" s="124"/>
      <c r="D51" s="103">
        <f>D53+D56</f>
        <v>0</v>
      </c>
    </row>
    <row r="52" spans="1:4" ht="15" customHeight="1" hidden="1">
      <c r="A52" s="8"/>
      <c r="B52" s="9" t="s">
        <v>21</v>
      </c>
      <c r="C52" s="8"/>
      <c r="D52" s="89"/>
    </row>
    <row r="53" spans="1:4" ht="15" customHeight="1" hidden="1">
      <c r="A53" s="123">
        <v>225</v>
      </c>
      <c r="B53" s="12" t="s">
        <v>7</v>
      </c>
      <c r="C53" s="10"/>
      <c r="D53" s="100">
        <f>SUM(D55:D55)</f>
        <v>0</v>
      </c>
    </row>
    <row r="54" spans="1:4" ht="15" customHeight="1" hidden="1">
      <c r="A54" s="123"/>
      <c r="B54" s="9" t="s">
        <v>21</v>
      </c>
      <c r="C54" s="10"/>
      <c r="D54" s="89"/>
    </row>
    <row r="55" spans="1:4" ht="15" customHeight="1" hidden="1">
      <c r="A55" s="123"/>
      <c r="B55" s="13"/>
      <c r="C55" s="10"/>
      <c r="D55" s="89"/>
    </row>
    <row r="56" spans="1:4" ht="15" customHeight="1" hidden="1">
      <c r="A56" s="123">
        <v>226</v>
      </c>
      <c r="B56" s="12" t="s">
        <v>13</v>
      </c>
      <c r="C56" s="10"/>
      <c r="D56" s="100">
        <f>SUM(D58:D58)</f>
        <v>0</v>
      </c>
    </row>
    <row r="57" spans="1:4" ht="15" customHeight="1" hidden="1">
      <c r="A57" s="123"/>
      <c r="B57" s="9" t="s">
        <v>21</v>
      </c>
      <c r="C57" s="10"/>
      <c r="D57" s="89"/>
    </row>
    <row r="58" spans="1:4" ht="15" customHeight="1" hidden="1">
      <c r="A58" s="123"/>
      <c r="B58" s="13"/>
      <c r="C58" s="10"/>
      <c r="D58" s="89"/>
    </row>
    <row r="59" spans="1:4" s="14" customFormat="1" ht="19.5" customHeight="1">
      <c r="A59" s="125" t="s">
        <v>16</v>
      </c>
      <c r="B59" s="125"/>
      <c r="C59" s="15"/>
      <c r="D59" s="104">
        <f>D35+D43+D51+D19+D11+D7</f>
        <v>247003.91</v>
      </c>
    </row>
    <row r="60" ht="15" customHeight="1"/>
    <row r="61" spans="1:3" ht="15" customHeight="1">
      <c r="A61" s="3" t="s">
        <v>58</v>
      </c>
      <c r="C61" t="s">
        <v>232</v>
      </c>
    </row>
    <row r="62" ht="15" customHeight="1">
      <c r="C62"/>
    </row>
    <row r="63" spans="1:3" ht="15" customHeight="1">
      <c r="A63" s="17" t="s">
        <v>26</v>
      </c>
      <c r="B63" s="17"/>
      <c r="C63" s="3" t="s">
        <v>228</v>
      </c>
    </row>
    <row r="64" ht="15" customHeight="1">
      <c r="C64"/>
    </row>
    <row r="65" spans="1:4" s="91" customFormat="1" ht="12.75">
      <c r="A65" s="91" t="s">
        <v>229</v>
      </c>
      <c r="C65" s="91" t="s">
        <v>243</v>
      </c>
      <c r="D65" s="97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22">
    <mergeCell ref="A53:A55"/>
    <mergeCell ref="A56:A58"/>
    <mergeCell ref="A13:A15"/>
    <mergeCell ref="A16:A18"/>
    <mergeCell ref="A29:A31"/>
    <mergeCell ref="A59:B59"/>
    <mergeCell ref="A37:A39"/>
    <mergeCell ref="A40:A42"/>
    <mergeCell ref="A32:A34"/>
    <mergeCell ref="A35:C35"/>
    <mergeCell ref="A45:A47"/>
    <mergeCell ref="A51:C51"/>
    <mergeCell ref="A7:C7"/>
    <mergeCell ref="A9:A10"/>
    <mergeCell ref="A1:D1"/>
    <mergeCell ref="A2:D2"/>
    <mergeCell ref="A43:C43"/>
    <mergeCell ref="A48:A50"/>
    <mergeCell ref="A19:C19"/>
    <mergeCell ref="A21:A25"/>
    <mergeCell ref="A26:A28"/>
    <mergeCell ref="A11:C11"/>
  </mergeCells>
  <printOptions/>
  <pageMargins left="0.7874015748031497" right="0.1968503937007874" top="0.3937007874015748" bottom="0.3937007874015748" header="0.5118110236220472" footer="0.2362204724409449"/>
  <pageSetup fitToHeight="3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C1">
      <selection activeCell="E25" sqref="E25"/>
    </sheetView>
  </sheetViews>
  <sheetFormatPr defaultColWidth="9.140625" defaultRowHeight="12.75"/>
  <cols>
    <col min="1" max="1" width="8.421875" style="36" customWidth="1"/>
    <col min="2" max="2" width="24.57421875" style="36" customWidth="1"/>
    <col min="3" max="4" width="9.140625" style="36" customWidth="1"/>
    <col min="5" max="5" width="15.00390625" style="36" customWidth="1"/>
    <col min="6" max="6" width="13.57421875" style="36" customWidth="1"/>
    <col min="7" max="7" width="14.28125" style="36" customWidth="1"/>
    <col min="8" max="8" width="14.140625" style="36" customWidth="1"/>
    <col min="9" max="9" width="20.8515625" style="36" customWidth="1"/>
    <col min="10" max="10" width="22.28125" style="36" customWidth="1"/>
    <col min="11" max="11" width="18.7109375" style="36" customWidth="1"/>
    <col min="12" max="12" width="19.8515625" style="36" customWidth="1"/>
  </cols>
  <sheetData>
    <row r="1" ht="12.75">
      <c r="G1" s="57"/>
    </row>
    <row r="2" spans="1:12" s="56" customFormat="1" ht="12.75">
      <c r="A2" s="126" t="s">
        <v>104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36"/>
    </row>
    <row r="3" spans="1:11" ht="15">
      <c r="A3" s="105"/>
      <c r="B3" s="106"/>
      <c r="D3" s="107"/>
      <c r="E3" s="107"/>
      <c r="F3" s="107"/>
      <c r="G3" s="107"/>
      <c r="H3" s="107"/>
      <c r="I3" s="107"/>
      <c r="J3" s="107"/>
      <c r="K3" s="107"/>
    </row>
    <row r="4" spans="1:11" ht="15.75">
      <c r="A4" s="55"/>
      <c r="D4" s="53"/>
      <c r="E4" s="53"/>
      <c r="F4" s="53"/>
      <c r="G4" s="54"/>
      <c r="H4" s="53"/>
      <c r="I4" s="53"/>
      <c r="J4" s="53"/>
      <c r="K4" s="53"/>
    </row>
    <row r="5" spans="1:11" ht="15.75">
      <c r="A5" s="55"/>
      <c r="D5" s="53"/>
      <c r="E5" s="53"/>
      <c r="F5" s="53"/>
      <c r="G5" s="54"/>
      <c r="H5" s="53"/>
      <c r="I5" s="53"/>
      <c r="J5" s="53"/>
      <c r="K5" s="53"/>
    </row>
    <row r="6" spans="1:12" ht="12.75">
      <c r="A6" s="127" t="s">
        <v>56</v>
      </c>
      <c r="B6" s="128"/>
      <c r="C6" s="133" t="s">
        <v>103</v>
      </c>
      <c r="D6" s="133" t="s">
        <v>102</v>
      </c>
      <c r="E6" s="133" t="s">
        <v>101</v>
      </c>
      <c r="F6" s="133" t="s">
        <v>100</v>
      </c>
      <c r="G6" s="136" t="s">
        <v>99</v>
      </c>
      <c r="H6" s="139" t="s">
        <v>98</v>
      </c>
      <c r="I6" s="139"/>
      <c r="J6" s="139"/>
      <c r="K6" s="139"/>
      <c r="L6" s="140"/>
    </row>
    <row r="7" spans="1:12" ht="12.75">
      <c r="A7" s="129"/>
      <c r="B7" s="130"/>
      <c r="C7" s="134"/>
      <c r="D7" s="134"/>
      <c r="E7" s="134"/>
      <c r="F7" s="134"/>
      <c r="G7" s="137"/>
      <c r="H7" s="127" t="s">
        <v>97</v>
      </c>
      <c r="I7" s="141" t="s">
        <v>96</v>
      </c>
      <c r="J7" s="141" t="s">
        <v>95</v>
      </c>
      <c r="K7" s="141" t="s">
        <v>94</v>
      </c>
      <c r="L7" s="143" t="s">
        <v>93</v>
      </c>
    </row>
    <row r="8" spans="1:12" ht="12.75">
      <c r="A8" s="131"/>
      <c r="B8" s="132"/>
      <c r="C8" s="135"/>
      <c r="D8" s="135"/>
      <c r="E8" s="135"/>
      <c r="F8" s="135"/>
      <c r="G8" s="138"/>
      <c r="H8" s="131"/>
      <c r="I8" s="142"/>
      <c r="J8" s="142"/>
      <c r="K8" s="142"/>
      <c r="L8" s="144"/>
    </row>
    <row r="9" spans="1:12" ht="63.75">
      <c r="A9" s="145">
        <v>1</v>
      </c>
      <c r="B9" s="146"/>
      <c r="C9" s="48">
        <v>2</v>
      </c>
      <c r="D9" s="48">
        <v>3</v>
      </c>
      <c r="E9" s="48">
        <v>4</v>
      </c>
      <c r="F9" s="48">
        <v>5</v>
      </c>
      <c r="G9" s="52" t="s">
        <v>92</v>
      </c>
      <c r="H9" s="51" t="s">
        <v>91</v>
      </c>
      <c r="I9" s="50" t="s">
        <v>90</v>
      </c>
      <c r="J9" s="50" t="s">
        <v>89</v>
      </c>
      <c r="K9" s="50" t="s">
        <v>88</v>
      </c>
      <c r="L9" s="49" t="s">
        <v>87</v>
      </c>
    </row>
    <row r="10" spans="1:12" ht="12.75">
      <c r="A10" s="147" t="s">
        <v>86</v>
      </c>
      <c r="B10" s="133" t="s">
        <v>85</v>
      </c>
      <c r="C10" s="150">
        <f>C12+C13</f>
        <v>108</v>
      </c>
      <c r="D10" s="150">
        <v>160</v>
      </c>
      <c r="E10" s="152">
        <f>E12+E13</f>
        <v>17280</v>
      </c>
      <c r="F10" s="154" t="s">
        <v>84</v>
      </c>
      <c r="G10" s="156">
        <f>G12+G13</f>
        <v>1660262</v>
      </c>
      <c r="H10" s="158">
        <f>H12+H13</f>
        <v>1415262</v>
      </c>
      <c r="I10" s="158">
        <f>I12+I13</f>
        <v>103000</v>
      </c>
      <c r="J10" s="158">
        <f>J12+J13</f>
        <v>59000</v>
      </c>
      <c r="K10" s="158">
        <f>K12+K13</f>
        <v>83000</v>
      </c>
      <c r="L10" s="158">
        <v>0</v>
      </c>
    </row>
    <row r="11" spans="1:12" ht="12.75">
      <c r="A11" s="148"/>
      <c r="B11" s="134"/>
      <c r="C11" s="151"/>
      <c r="D11" s="151"/>
      <c r="E11" s="153"/>
      <c r="F11" s="155"/>
      <c r="G11" s="157"/>
      <c r="H11" s="159"/>
      <c r="I11" s="159"/>
      <c r="J11" s="159"/>
      <c r="K11" s="159"/>
      <c r="L11" s="160"/>
    </row>
    <row r="12" spans="1:12" ht="25.5">
      <c r="A12" s="148"/>
      <c r="B12" s="47" t="s">
        <v>83</v>
      </c>
      <c r="C12" s="46">
        <v>0</v>
      </c>
      <c r="D12" s="46">
        <v>160</v>
      </c>
      <c r="E12" s="40">
        <f>D12*C12</f>
        <v>0</v>
      </c>
      <c r="F12" s="45">
        <v>77.37</v>
      </c>
      <c r="G12" s="42">
        <f>E12*F12</f>
        <v>0</v>
      </c>
      <c r="H12" s="39">
        <f>G12-I12-J12-K12</f>
        <v>0</v>
      </c>
      <c r="I12" s="39">
        <v>0</v>
      </c>
      <c r="J12" s="39">
        <v>0</v>
      </c>
      <c r="K12" s="39">
        <v>0</v>
      </c>
      <c r="L12" s="80">
        <v>0</v>
      </c>
    </row>
    <row r="13" spans="1:12" ht="25.5">
      <c r="A13" s="148"/>
      <c r="B13" s="47" t="s">
        <v>82</v>
      </c>
      <c r="C13" s="46">
        <v>108</v>
      </c>
      <c r="D13" s="46">
        <v>160</v>
      </c>
      <c r="E13" s="40">
        <f>D13*C13</f>
        <v>17280</v>
      </c>
      <c r="F13" s="45">
        <v>96.08</v>
      </c>
      <c r="G13" s="42">
        <f>E13*F13</f>
        <v>1660262</v>
      </c>
      <c r="H13" s="39">
        <f>G13-I13-J13-K13</f>
        <v>1415262</v>
      </c>
      <c r="I13" s="39">
        <v>103000</v>
      </c>
      <c r="J13" s="39">
        <v>59000</v>
      </c>
      <c r="K13" s="39">
        <v>83000</v>
      </c>
      <c r="L13" s="80">
        <v>0</v>
      </c>
    </row>
    <row r="14" spans="1:12" ht="38.25">
      <c r="A14" s="148"/>
      <c r="B14" s="44" t="s">
        <v>81</v>
      </c>
      <c r="C14" s="38">
        <v>12</v>
      </c>
      <c r="D14" s="38">
        <v>165</v>
      </c>
      <c r="E14" s="40">
        <f>D14*C14</f>
        <v>1980</v>
      </c>
      <c r="F14" s="43">
        <v>32</v>
      </c>
      <c r="G14" s="42">
        <v>63000</v>
      </c>
      <c r="H14" s="41">
        <v>0</v>
      </c>
      <c r="I14" s="41">
        <v>0</v>
      </c>
      <c r="J14" s="40">
        <v>0</v>
      </c>
      <c r="K14" s="39">
        <v>0</v>
      </c>
      <c r="L14" s="37">
        <v>63000</v>
      </c>
    </row>
    <row r="15" spans="1:12" ht="12.75">
      <c r="A15" s="149"/>
      <c r="B15" s="38" t="s">
        <v>46</v>
      </c>
      <c r="C15" s="38">
        <f>C14+C10</f>
        <v>120</v>
      </c>
      <c r="D15" s="38"/>
      <c r="E15" s="38">
        <f>E14+E10</f>
        <v>19260</v>
      </c>
      <c r="F15" s="38"/>
      <c r="G15" s="37">
        <f aca="true" t="shared" si="0" ref="G15:L15">G14+G10</f>
        <v>1723262</v>
      </c>
      <c r="H15" s="37">
        <f t="shared" si="0"/>
        <v>1415262</v>
      </c>
      <c r="I15" s="37">
        <f t="shared" si="0"/>
        <v>103000</v>
      </c>
      <c r="J15" s="37">
        <f t="shared" si="0"/>
        <v>59000</v>
      </c>
      <c r="K15" s="37">
        <f t="shared" si="0"/>
        <v>83000</v>
      </c>
      <c r="L15" s="37">
        <f t="shared" si="0"/>
        <v>63000</v>
      </c>
    </row>
  </sheetData>
  <sheetProtection/>
  <mergeCells count="26">
    <mergeCell ref="G10:G11"/>
    <mergeCell ref="H10:H11"/>
    <mergeCell ref="I10:I11"/>
    <mergeCell ref="J10:J11"/>
    <mergeCell ref="K10:K11"/>
    <mergeCell ref="L10:L11"/>
    <mergeCell ref="J7:J8"/>
    <mergeCell ref="K7:K8"/>
    <mergeCell ref="L7:L8"/>
    <mergeCell ref="A9:B9"/>
    <mergeCell ref="A10:A15"/>
    <mergeCell ref="B10:B11"/>
    <mergeCell ref="C10:C11"/>
    <mergeCell ref="D10:D11"/>
    <mergeCell ref="E10:E11"/>
    <mergeCell ref="F10:F11"/>
    <mergeCell ref="A2:K2"/>
    <mergeCell ref="A6:B8"/>
    <mergeCell ref="C6:C8"/>
    <mergeCell ref="D6:D8"/>
    <mergeCell ref="E6:E8"/>
    <mergeCell ref="F6:F8"/>
    <mergeCell ref="G6:G8"/>
    <mergeCell ref="H6:L6"/>
    <mergeCell ref="H7:H8"/>
    <mergeCell ref="I7:I8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22">
      <selection activeCell="H16" sqref="H16"/>
    </sheetView>
  </sheetViews>
  <sheetFormatPr defaultColWidth="9.140625" defaultRowHeight="12.75"/>
  <cols>
    <col min="1" max="1" width="19.7109375" style="0" customWidth="1"/>
    <col min="2" max="2" width="11.8515625" style="0" customWidth="1"/>
    <col min="3" max="3" width="13.421875" style="0" customWidth="1"/>
    <col min="4" max="4" width="11.8515625" style="0" customWidth="1"/>
  </cols>
  <sheetData>
    <row r="2" spans="1:4" ht="12.75">
      <c r="A2" s="161" t="s">
        <v>115</v>
      </c>
      <c r="B2" s="161"/>
      <c r="C2" s="161"/>
      <c r="D2" s="161"/>
    </row>
    <row r="4" spans="1:4" ht="12.75">
      <c r="A4" s="166" t="s">
        <v>114</v>
      </c>
      <c r="B4" s="169" t="s">
        <v>113</v>
      </c>
      <c r="C4" s="170"/>
      <c r="D4" s="170"/>
    </row>
    <row r="5" spans="1:4" ht="12.75">
      <c r="A5" s="167"/>
      <c r="B5" s="162" t="s">
        <v>112</v>
      </c>
      <c r="C5" s="164" t="s">
        <v>111</v>
      </c>
      <c r="D5" s="165"/>
    </row>
    <row r="6" spans="1:4" ht="63.75">
      <c r="A6" s="168"/>
      <c r="B6" s="163"/>
      <c r="C6" s="44" t="s">
        <v>110</v>
      </c>
      <c r="D6" s="44" t="s">
        <v>109</v>
      </c>
    </row>
    <row r="7" spans="1:4" ht="12.75">
      <c r="A7" s="68">
        <v>1</v>
      </c>
      <c r="B7" s="68">
        <v>2</v>
      </c>
      <c r="C7" s="44">
        <v>3</v>
      </c>
      <c r="D7" s="44">
        <v>4</v>
      </c>
    </row>
    <row r="8" spans="1:4" ht="25.5">
      <c r="A8" s="63" t="s">
        <v>108</v>
      </c>
      <c r="B8" s="67"/>
      <c r="C8" s="66"/>
      <c r="D8" s="66"/>
    </row>
    <row r="9" spans="1:4" ht="38.25">
      <c r="A9" s="47" t="s">
        <v>83</v>
      </c>
      <c r="B9" s="43">
        <v>62.33</v>
      </c>
      <c r="C9" s="43">
        <f>B9-D9</f>
        <v>59.23</v>
      </c>
      <c r="D9" s="43">
        <v>3.1</v>
      </c>
    </row>
    <row r="10" spans="1:4" ht="38.25">
      <c r="A10" s="47" t="s">
        <v>105</v>
      </c>
      <c r="B10" s="43">
        <v>79.98</v>
      </c>
      <c r="C10" s="43">
        <f>B10-D10</f>
        <v>75.98</v>
      </c>
      <c r="D10" s="43">
        <v>4</v>
      </c>
    </row>
    <row r="11" spans="1:4" ht="25.5">
      <c r="A11" s="65" t="s">
        <v>107</v>
      </c>
      <c r="B11" s="62"/>
      <c r="C11" s="64"/>
      <c r="D11" s="64"/>
    </row>
    <row r="12" spans="1:4" ht="38.25">
      <c r="A12" s="47" t="s">
        <v>83</v>
      </c>
      <c r="B12" s="41">
        <v>77.37</v>
      </c>
      <c r="C12" s="43">
        <f>B12-D12</f>
        <v>73.49</v>
      </c>
      <c r="D12" s="43">
        <v>3.88</v>
      </c>
    </row>
    <row r="13" spans="1:4" ht="38.25">
      <c r="A13" s="47" t="s">
        <v>105</v>
      </c>
      <c r="B13" s="43">
        <v>96.08</v>
      </c>
      <c r="C13" s="43">
        <f>B13-D13</f>
        <v>91.28</v>
      </c>
      <c r="D13" s="43">
        <v>4.8</v>
      </c>
    </row>
    <row r="14" spans="1:4" ht="25.5">
      <c r="A14" s="63" t="s">
        <v>106</v>
      </c>
      <c r="B14" s="62"/>
      <c r="C14" s="61"/>
      <c r="D14" s="61"/>
    </row>
    <row r="15" spans="1:4" ht="38.25">
      <c r="A15" s="47" t="s">
        <v>83</v>
      </c>
      <c r="B15" s="41">
        <v>84.37</v>
      </c>
      <c r="C15" s="43">
        <f>B15-D15</f>
        <v>80.17</v>
      </c>
      <c r="D15" s="43">
        <v>4.2</v>
      </c>
    </row>
    <row r="16" spans="1:4" ht="38.25">
      <c r="A16" s="47" t="s">
        <v>105</v>
      </c>
      <c r="B16" s="41">
        <v>103.08</v>
      </c>
      <c r="C16" s="43">
        <f>B16-D16</f>
        <v>97.88</v>
      </c>
      <c r="D16" s="43">
        <v>5.2</v>
      </c>
    </row>
    <row r="17" spans="1:4" ht="12.75">
      <c r="A17" s="60"/>
      <c r="B17" s="59"/>
      <c r="C17" s="59"/>
      <c r="D17" s="58"/>
    </row>
    <row r="18" spans="3:4" ht="12.75">
      <c r="C18" s="59"/>
      <c r="D18" s="58"/>
    </row>
    <row r="19" spans="1:4" s="36" customFormat="1" ht="12.75">
      <c r="A19"/>
      <c r="B19"/>
      <c r="C19"/>
      <c r="D19"/>
    </row>
    <row r="20" spans="1:4" s="36" customFormat="1" ht="12.75">
      <c r="A20"/>
      <c r="B20"/>
      <c r="C20"/>
      <c r="D20"/>
    </row>
    <row r="21" spans="1:4" s="36" customFormat="1" ht="12.75">
      <c r="A21"/>
      <c r="B21"/>
      <c r="C21"/>
      <c r="D21"/>
    </row>
    <row r="23" spans="1:4" s="36" customFormat="1" ht="12.75">
      <c r="A23"/>
      <c r="B23"/>
      <c r="C23"/>
      <c r="D23"/>
    </row>
    <row r="24" spans="1:4" s="36" customFormat="1" ht="12.75">
      <c r="A24"/>
      <c r="B24"/>
      <c r="C24"/>
      <c r="D24"/>
    </row>
    <row r="25" spans="1:4" s="36" customFormat="1" ht="12.75">
      <c r="A25"/>
      <c r="B25"/>
      <c r="C25"/>
      <c r="D25"/>
    </row>
    <row r="27" spans="1:4" s="36" customFormat="1" ht="12.75">
      <c r="A27"/>
      <c r="B27"/>
      <c r="C27"/>
      <c r="D27"/>
    </row>
    <row r="28" spans="1:4" s="36" customFormat="1" ht="12.75">
      <c r="A28"/>
      <c r="B28"/>
      <c r="C28"/>
      <c r="D28"/>
    </row>
    <row r="30" spans="1:4" s="36" customFormat="1" ht="12.75">
      <c r="A30"/>
      <c r="B30"/>
      <c r="C30"/>
      <c r="D30"/>
    </row>
    <row r="36" spans="1:4" s="36" customFormat="1" ht="12.75">
      <c r="A36"/>
      <c r="B36"/>
      <c r="C36"/>
      <c r="D36"/>
    </row>
    <row r="46" spans="1:4" s="36" customFormat="1" ht="12.75">
      <c r="A46"/>
      <c r="B46"/>
      <c r="C46"/>
      <c r="D46"/>
    </row>
    <row r="51" spans="1:4" s="36" customFormat="1" ht="12.75">
      <c r="A51"/>
      <c r="B51"/>
      <c r="C51"/>
      <c r="D51"/>
    </row>
  </sheetData>
  <sheetProtection/>
  <mergeCells count="5">
    <mergeCell ref="A2:D2"/>
    <mergeCell ref="B5:B6"/>
    <mergeCell ref="C5:D5"/>
    <mergeCell ref="A4:A6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7"/>
  <sheetViews>
    <sheetView zoomScalePageLayoutView="0" workbookViewId="0" topLeftCell="A11">
      <selection activeCell="B15" sqref="B15"/>
    </sheetView>
  </sheetViews>
  <sheetFormatPr defaultColWidth="9.140625" defaultRowHeight="12.75"/>
  <cols>
    <col min="1" max="1" width="18.140625" style="0" customWidth="1"/>
    <col min="2" max="4" width="13.140625" style="56" customWidth="1"/>
  </cols>
  <sheetData>
    <row r="2" spans="1:4" ht="12.75">
      <c r="A2" s="20" t="s">
        <v>206</v>
      </c>
      <c r="B2" s="84"/>
      <c r="C2" s="84"/>
      <c r="D2" s="84"/>
    </row>
    <row r="4" ht="12.75">
      <c r="A4" s="83"/>
    </row>
    <row r="5" spans="1:4" ht="12.75">
      <c r="A5" s="171" t="s">
        <v>205</v>
      </c>
      <c r="B5" s="171" t="s">
        <v>204</v>
      </c>
      <c r="C5" s="82"/>
      <c r="D5" s="82"/>
    </row>
    <row r="6" spans="1:4" ht="12.75">
      <c r="A6" s="172"/>
      <c r="B6" s="171"/>
      <c r="C6" s="173"/>
      <c r="D6" s="175"/>
    </row>
    <row r="7" spans="1:4" ht="12.75">
      <c r="A7" s="172"/>
      <c r="B7" s="171"/>
      <c r="C7" s="173" t="s">
        <v>203</v>
      </c>
      <c r="D7" s="173" t="s">
        <v>57</v>
      </c>
    </row>
    <row r="8" spans="1:4" ht="12.75">
      <c r="A8" s="172"/>
      <c r="B8" s="174" t="s">
        <v>202</v>
      </c>
      <c r="C8" s="173"/>
      <c r="D8" s="173"/>
    </row>
    <row r="9" spans="1:4" ht="12.75">
      <c r="A9" s="73" t="s">
        <v>201</v>
      </c>
      <c r="B9" s="24">
        <v>225</v>
      </c>
      <c r="C9" s="24">
        <v>24</v>
      </c>
      <c r="D9" s="24">
        <f aca="true" t="shared" si="0" ref="D9:D40">B9-C9</f>
        <v>201</v>
      </c>
    </row>
    <row r="10" spans="1:4" ht="12.75">
      <c r="A10" s="73" t="s">
        <v>200</v>
      </c>
      <c r="B10" s="24">
        <v>104</v>
      </c>
      <c r="C10" s="24">
        <v>104</v>
      </c>
      <c r="D10" s="24">
        <f t="shared" si="0"/>
        <v>0</v>
      </c>
    </row>
    <row r="11" spans="1:4" ht="12.75">
      <c r="A11" s="73" t="s">
        <v>199</v>
      </c>
      <c r="B11" s="24">
        <v>91</v>
      </c>
      <c r="C11" s="24">
        <v>0</v>
      </c>
      <c r="D11" s="24">
        <f t="shared" si="0"/>
        <v>91</v>
      </c>
    </row>
    <row r="12" spans="1:4" ht="12.75">
      <c r="A12" s="73" t="s">
        <v>198</v>
      </c>
      <c r="B12" s="24">
        <v>76</v>
      </c>
      <c r="C12" s="24">
        <v>76</v>
      </c>
      <c r="D12" s="24">
        <f t="shared" si="0"/>
        <v>0</v>
      </c>
    </row>
    <row r="13" spans="1:4" ht="12.75">
      <c r="A13" s="73" t="s">
        <v>197</v>
      </c>
      <c r="B13" s="24">
        <v>48</v>
      </c>
      <c r="C13" s="24">
        <v>11</v>
      </c>
      <c r="D13" s="24">
        <f t="shared" si="0"/>
        <v>37</v>
      </c>
    </row>
    <row r="14" spans="1:4" ht="12.75">
      <c r="A14" s="73" t="s">
        <v>196</v>
      </c>
      <c r="B14" s="24">
        <v>130</v>
      </c>
      <c r="C14" s="24">
        <v>8</v>
      </c>
      <c r="D14" s="24">
        <f t="shared" si="0"/>
        <v>122</v>
      </c>
    </row>
    <row r="15" spans="1:4" ht="12.75">
      <c r="A15" s="73" t="s">
        <v>195</v>
      </c>
      <c r="B15" s="24">
        <v>176</v>
      </c>
      <c r="C15" s="24">
        <v>0</v>
      </c>
      <c r="D15" s="24">
        <f t="shared" si="0"/>
        <v>176</v>
      </c>
    </row>
    <row r="16" spans="1:4" ht="12.75">
      <c r="A16" s="75" t="s">
        <v>194</v>
      </c>
      <c r="B16" s="74">
        <v>78</v>
      </c>
      <c r="C16" s="74">
        <v>6</v>
      </c>
      <c r="D16" s="74">
        <f t="shared" si="0"/>
        <v>72</v>
      </c>
    </row>
    <row r="17" spans="1:4" ht="12.75">
      <c r="A17" s="73" t="s">
        <v>193</v>
      </c>
      <c r="B17" s="24">
        <v>263</v>
      </c>
      <c r="C17" s="24">
        <v>32</v>
      </c>
      <c r="D17" s="24">
        <f t="shared" si="0"/>
        <v>231</v>
      </c>
    </row>
    <row r="18" spans="1:4" ht="12.75">
      <c r="A18" s="73" t="s">
        <v>192</v>
      </c>
      <c r="B18" s="24">
        <v>97</v>
      </c>
      <c r="C18" s="24">
        <v>0</v>
      </c>
      <c r="D18" s="24">
        <f t="shared" si="0"/>
        <v>97</v>
      </c>
    </row>
    <row r="19" spans="1:4" ht="12.75">
      <c r="A19" s="73" t="s">
        <v>191</v>
      </c>
      <c r="B19" s="24">
        <v>80</v>
      </c>
      <c r="C19" s="24">
        <v>80</v>
      </c>
      <c r="D19" s="24">
        <f t="shared" si="0"/>
        <v>0</v>
      </c>
    </row>
    <row r="20" spans="1:4" ht="12.75">
      <c r="A20" s="73" t="s">
        <v>190</v>
      </c>
      <c r="B20" s="24">
        <v>104</v>
      </c>
      <c r="C20" s="24">
        <v>84</v>
      </c>
      <c r="D20" s="24">
        <f t="shared" si="0"/>
        <v>20</v>
      </c>
    </row>
    <row r="21" spans="1:4" ht="12.75">
      <c r="A21" s="73" t="s">
        <v>189</v>
      </c>
      <c r="B21" s="24">
        <v>112</v>
      </c>
      <c r="C21" s="24">
        <v>87</v>
      </c>
      <c r="D21" s="24">
        <f t="shared" si="0"/>
        <v>25</v>
      </c>
    </row>
    <row r="22" spans="1:4" ht="12.75">
      <c r="A22" s="73" t="s">
        <v>188</v>
      </c>
      <c r="B22" s="24">
        <v>234</v>
      </c>
      <c r="C22" s="24">
        <v>52</v>
      </c>
      <c r="D22" s="24">
        <f t="shared" si="0"/>
        <v>182</v>
      </c>
    </row>
    <row r="23" spans="1:4" ht="12.75">
      <c r="A23" s="73" t="s">
        <v>187</v>
      </c>
      <c r="B23" s="24">
        <v>88</v>
      </c>
      <c r="C23" s="24">
        <v>88</v>
      </c>
      <c r="D23" s="24">
        <f t="shared" si="0"/>
        <v>0</v>
      </c>
    </row>
    <row r="24" spans="1:4" ht="12.75">
      <c r="A24" s="73" t="s">
        <v>186</v>
      </c>
      <c r="B24" s="24">
        <v>90</v>
      </c>
      <c r="C24" s="24">
        <v>0</v>
      </c>
      <c r="D24" s="24">
        <f t="shared" si="0"/>
        <v>90</v>
      </c>
    </row>
    <row r="25" spans="1:4" ht="12.75">
      <c r="A25" s="73" t="s">
        <v>185</v>
      </c>
      <c r="B25" s="24">
        <v>230</v>
      </c>
      <c r="C25" s="24">
        <v>24</v>
      </c>
      <c r="D25" s="24">
        <f t="shared" si="0"/>
        <v>206</v>
      </c>
    </row>
    <row r="26" spans="1:4" ht="12.75">
      <c r="A26" s="81" t="s">
        <v>184</v>
      </c>
      <c r="B26" s="80">
        <v>103</v>
      </c>
      <c r="C26" s="80">
        <v>103</v>
      </c>
      <c r="D26" s="24">
        <f t="shared" si="0"/>
        <v>0</v>
      </c>
    </row>
    <row r="27" spans="1:4" ht="12.75">
      <c r="A27" s="73" t="s">
        <v>183</v>
      </c>
      <c r="B27" s="24">
        <v>295</v>
      </c>
      <c r="C27" s="24">
        <v>83</v>
      </c>
      <c r="D27" s="24">
        <f t="shared" si="0"/>
        <v>212</v>
      </c>
    </row>
    <row r="28" spans="1:4" ht="12.75">
      <c r="A28" s="73" t="s">
        <v>182</v>
      </c>
      <c r="B28" s="24">
        <v>269</v>
      </c>
      <c r="C28" s="24">
        <v>26</v>
      </c>
      <c r="D28" s="24">
        <f t="shared" si="0"/>
        <v>243</v>
      </c>
    </row>
    <row r="29" spans="1:4" ht="12.75">
      <c r="A29" s="73" t="s">
        <v>181</v>
      </c>
      <c r="B29" s="24">
        <v>108</v>
      </c>
      <c r="C29" s="24">
        <v>0</v>
      </c>
      <c r="D29" s="24">
        <f t="shared" si="0"/>
        <v>108</v>
      </c>
    </row>
    <row r="30" spans="1:4" ht="12.75">
      <c r="A30" s="73" t="s">
        <v>180</v>
      </c>
      <c r="B30" s="24">
        <v>234</v>
      </c>
      <c r="C30" s="24">
        <v>53</v>
      </c>
      <c r="D30" s="24">
        <f t="shared" si="0"/>
        <v>181</v>
      </c>
    </row>
    <row r="31" spans="1:4" ht="12.75">
      <c r="A31" s="73" t="s">
        <v>179</v>
      </c>
      <c r="B31" s="24">
        <v>93</v>
      </c>
      <c r="C31" s="24">
        <v>20</v>
      </c>
      <c r="D31" s="24">
        <f t="shared" si="0"/>
        <v>73</v>
      </c>
    </row>
    <row r="32" spans="1:4" ht="12.75">
      <c r="A32" s="73" t="s">
        <v>178</v>
      </c>
      <c r="B32" s="24">
        <v>75</v>
      </c>
      <c r="C32" s="24">
        <v>75</v>
      </c>
      <c r="D32" s="24">
        <f t="shared" si="0"/>
        <v>0</v>
      </c>
    </row>
    <row r="33" spans="1:4" ht="12.75">
      <c r="A33" s="73" t="s">
        <v>177</v>
      </c>
      <c r="B33" s="24">
        <v>264</v>
      </c>
      <c r="C33" s="24">
        <v>60</v>
      </c>
      <c r="D33" s="24">
        <f t="shared" si="0"/>
        <v>204</v>
      </c>
    </row>
    <row r="34" spans="1:4" ht="12.75">
      <c r="A34" s="73" t="s">
        <v>176</v>
      </c>
      <c r="B34" s="24">
        <v>251</v>
      </c>
      <c r="C34" s="24">
        <v>50</v>
      </c>
      <c r="D34" s="24">
        <f t="shared" si="0"/>
        <v>201</v>
      </c>
    </row>
    <row r="35" spans="1:4" ht="12.75">
      <c r="A35" s="73" t="s">
        <v>175</v>
      </c>
      <c r="B35" s="24">
        <v>119</v>
      </c>
      <c r="C35" s="24">
        <v>95</v>
      </c>
      <c r="D35" s="24">
        <f t="shared" si="0"/>
        <v>24</v>
      </c>
    </row>
    <row r="36" spans="1:4" ht="12.75">
      <c r="A36" s="81" t="s">
        <v>174</v>
      </c>
      <c r="B36" s="80">
        <v>257</v>
      </c>
      <c r="C36" s="80">
        <v>49</v>
      </c>
      <c r="D36" s="24">
        <f t="shared" si="0"/>
        <v>208</v>
      </c>
    </row>
    <row r="37" spans="1:4" ht="12.75">
      <c r="A37" s="73" t="s">
        <v>173</v>
      </c>
      <c r="B37" s="24">
        <v>260</v>
      </c>
      <c r="C37" s="24">
        <v>0</v>
      </c>
      <c r="D37" s="24">
        <f t="shared" si="0"/>
        <v>260</v>
      </c>
    </row>
    <row r="38" spans="1:4" ht="12.75">
      <c r="A38" s="73" t="s">
        <v>172</v>
      </c>
      <c r="B38" s="24">
        <v>105</v>
      </c>
      <c r="C38" s="24">
        <v>17</v>
      </c>
      <c r="D38" s="24">
        <f t="shared" si="0"/>
        <v>88</v>
      </c>
    </row>
    <row r="39" spans="1:4" ht="12.75">
      <c r="A39" s="73" t="s">
        <v>171</v>
      </c>
      <c r="B39" s="24">
        <v>96</v>
      </c>
      <c r="C39" s="24">
        <v>76</v>
      </c>
      <c r="D39" s="24">
        <f t="shared" si="0"/>
        <v>20</v>
      </c>
    </row>
    <row r="40" spans="1:4" ht="12.75">
      <c r="A40" s="73" t="s">
        <v>170</v>
      </c>
      <c r="B40" s="24">
        <v>220</v>
      </c>
      <c r="C40" s="24">
        <v>0</v>
      </c>
      <c r="D40" s="24">
        <f t="shared" si="0"/>
        <v>220</v>
      </c>
    </row>
    <row r="41" spans="1:4" ht="12.75">
      <c r="A41" s="73" t="s">
        <v>169</v>
      </c>
      <c r="B41" s="24">
        <v>176</v>
      </c>
      <c r="C41" s="24">
        <v>0</v>
      </c>
      <c r="D41" s="24">
        <f aca="true" t="shared" si="1" ref="D41:D72">B41-C41</f>
        <v>176</v>
      </c>
    </row>
    <row r="42" spans="1:4" ht="12.75">
      <c r="A42" s="73" t="s">
        <v>168</v>
      </c>
      <c r="B42" s="24">
        <v>287</v>
      </c>
      <c r="C42" s="24">
        <v>65</v>
      </c>
      <c r="D42" s="24">
        <f t="shared" si="1"/>
        <v>222</v>
      </c>
    </row>
    <row r="43" spans="1:4" ht="12.75">
      <c r="A43" s="81" t="s">
        <v>167</v>
      </c>
      <c r="B43" s="80">
        <v>213</v>
      </c>
      <c r="C43" s="80">
        <v>0</v>
      </c>
      <c r="D43" s="24">
        <f t="shared" si="1"/>
        <v>213</v>
      </c>
    </row>
    <row r="44" spans="1:4" ht="12.75">
      <c r="A44" s="73" t="s">
        <v>166</v>
      </c>
      <c r="B44" s="24">
        <v>293</v>
      </c>
      <c r="C44" s="24">
        <v>58</v>
      </c>
      <c r="D44" s="24">
        <f t="shared" si="1"/>
        <v>235</v>
      </c>
    </row>
    <row r="45" spans="1:4" ht="12.75">
      <c r="A45" s="73" t="s">
        <v>165</v>
      </c>
      <c r="B45" s="24">
        <v>277</v>
      </c>
      <c r="C45" s="24">
        <v>49</v>
      </c>
      <c r="D45" s="24">
        <f t="shared" si="1"/>
        <v>228</v>
      </c>
    </row>
    <row r="46" spans="1:4" ht="12.75">
      <c r="A46" s="73" t="s">
        <v>164</v>
      </c>
      <c r="B46" s="24">
        <v>255</v>
      </c>
      <c r="C46" s="24">
        <v>78</v>
      </c>
      <c r="D46" s="24">
        <f t="shared" si="1"/>
        <v>177</v>
      </c>
    </row>
    <row r="47" spans="1:4" ht="12.75">
      <c r="A47" s="73" t="s">
        <v>163</v>
      </c>
      <c r="B47" s="24">
        <v>241</v>
      </c>
      <c r="C47" s="24">
        <v>65</v>
      </c>
      <c r="D47" s="24">
        <f t="shared" si="1"/>
        <v>176</v>
      </c>
    </row>
    <row r="48" spans="1:4" ht="12.75">
      <c r="A48" s="73" t="s">
        <v>162</v>
      </c>
      <c r="B48" s="24">
        <v>240</v>
      </c>
      <c r="C48" s="24">
        <v>52</v>
      </c>
      <c r="D48" s="24">
        <f t="shared" si="1"/>
        <v>188</v>
      </c>
    </row>
    <row r="49" spans="1:4" ht="12.75">
      <c r="A49" s="73" t="s">
        <v>161</v>
      </c>
      <c r="B49" s="24">
        <v>244</v>
      </c>
      <c r="C49" s="24">
        <v>60</v>
      </c>
      <c r="D49" s="24">
        <f t="shared" si="1"/>
        <v>184</v>
      </c>
    </row>
    <row r="50" spans="1:4" ht="12.75">
      <c r="A50" s="73" t="s">
        <v>160</v>
      </c>
      <c r="B50" s="24">
        <v>108</v>
      </c>
      <c r="C50" s="24">
        <v>0</v>
      </c>
      <c r="D50" s="24">
        <f t="shared" si="1"/>
        <v>108</v>
      </c>
    </row>
    <row r="51" spans="1:4" ht="12.75">
      <c r="A51" s="73" t="s">
        <v>159</v>
      </c>
      <c r="B51" s="24">
        <v>146</v>
      </c>
      <c r="C51" s="24">
        <v>40</v>
      </c>
      <c r="D51" s="24">
        <f t="shared" si="1"/>
        <v>106</v>
      </c>
    </row>
    <row r="52" spans="1:4" ht="12.75">
      <c r="A52" s="73" t="s">
        <v>158</v>
      </c>
      <c r="B52" s="24">
        <v>267</v>
      </c>
      <c r="C52" s="24">
        <v>57</v>
      </c>
      <c r="D52" s="24">
        <f t="shared" si="1"/>
        <v>210</v>
      </c>
    </row>
    <row r="53" spans="1:4" ht="12.75">
      <c r="A53" s="73" t="s">
        <v>157</v>
      </c>
      <c r="B53" s="24">
        <v>239</v>
      </c>
      <c r="C53" s="24">
        <v>26</v>
      </c>
      <c r="D53" s="24">
        <f t="shared" si="1"/>
        <v>213</v>
      </c>
    </row>
    <row r="54" spans="1:4" ht="12.75">
      <c r="A54" s="75" t="s">
        <v>156</v>
      </c>
      <c r="B54" s="74">
        <v>169</v>
      </c>
      <c r="C54" s="74">
        <v>41</v>
      </c>
      <c r="D54" s="74">
        <f t="shared" si="1"/>
        <v>128</v>
      </c>
    </row>
    <row r="55" spans="1:4" ht="12.75">
      <c r="A55" s="73" t="s">
        <v>155</v>
      </c>
      <c r="B55" s="24">
        <v>223</v>
      </c>
      <c r="C55" s="24">
        <v>44</v>
      </c>
      <c r="D55" s="24">
        <f t="shared" si="1"/>
        <v>179</v>
      </c>
    </row>
    <row r="56" spans="1:4" ht="12.75">
      <c r="A56" s="73" t="s">
        <v>154</v>
      </c>
      <c r="B56" s="24">
        <v>256</v>
      </c>
      <c r="C56" s="24">
        <v>46</v>
      </c>
      <c r="D56" s="24">
        <f t="shared" si="1"/>
        <v>210</v>
      </c>
    </row>
    <row r="57" spans="1:4" ht="12.75">
      <c r="A57" s="73" t="s">
        <v>153</v>
      </c>
      <c r="B57" s="24">
        <v>256</v>
      </c>
      <c r="C57" s="24">
        <v>52</v>
      </c>
      <c r="D57" s="24">
        <f t="shared" si="1"/>
        <v>204</v>
      </c>
    </row>
    <row r="58" spans="1:4" ht="12.75">
      <c r="A58" s="73" t="s">
        <v>152</v>
      </c>
      <c r="B58" s="24">
        <v>111</v>
      </c>
      <c r="C58" s="24">
        <v>0</v>
      </c>
      <c r="D58" s="24">
        <f t="shared" si="1"/>
        <v>111</v>
      </c>
    </row>
    <row r="59" spans="1:4" ht="12.75">
      <c r="A59" s="75" t="s">
        <v>151</v>
      </c>
      <c r="B59" s="74">
        <v>76</v>
      </c>
      <c r="C59" s="74">
        <v>0</v>
      </c>
      <c r="D59" s="74">
        <f t="shared" si="1"/>
        <v>76</v>
      </c>
    </row>
    <row r="60" spans="1:4" ht="12.75">
      <c r="A60" s="73" t="s">
        <v>150</v>
      </c>
      <c r="B60" s="24">
        <v>220</v>
      </c>
      <c r="C60" s="24">
        <v>21</v>
      </c>
      <c r="D60" s="24">
        <f t="shared" si="1"/>
        <v>199</v>
      </c>
    </row>
    <row r="61" spans="1:4" ht="12.75">
      <c r="A61" s="73" t="s">
        <v>149</v>
      </c>
      <c r="B61" s="24">
        <v>130</v>
      </c>
      <c r="C61" s="24">
        <v>19</v>
      </c>
      <c r="D61" s="24">
        <f t="shared" si="1"/>
        <v>111</v>
      </c>
    </row>
    <row r="62" spans="1:4" ht="12.75">
      <c r="A62" s="73" t="s">
        <v>148</v>
      </c>
      <c r="B62" s="24">
        <v>242</v>
      </c>
      <c r="C62" s="24">
        <v>46</v>
      </c>
      <c r="D62" s="24">
        <f t="shared" si="1"/>
        <v>196</v>
      </c>
    </row>
    <row r="63" spans="1:4" ht="12.75">
      <c r="A63" s="73" t="s">
        <v>147</v>
      </c>
      <c r="B63" s="24">
        <v>117</v>
      </c>
      <c r="C63" s="24">
        <v>0</v>
      </c>
      <c r="D63" s="24">
        <f t="shared" si="1"/>
        <v>117</v>
      </c>
    </row>
    <row r="64" spans="1:4" ht="12.75">
      <c r="A64" s="73" t="s">
        <v>146</v>
      </c>
      <c r="B64" s="24">
        <v>110</v>
      </c>
      <c r="C64" s="24">
        <v>0</v>
      </c>
      <c r="D64" s="24">
        <f t="shared" si="1"/>
        <v>110</v>
      </c>
    </row>
    <row r="65" spans="1:4" ht="12.75">
      <c r="A65" s="73" t="s">
        <v>145</v>
      </c>
      <c r="B65" s="24">
        <v>267</v>
      </c>
      <c r="C65" s="24">
        <v>60</v>
      </c>
      <c r="D65" s="24">
        <f t="shared" si="1"/>
        <v>207</v>
      </c>
    </row>
    <row r="66" spans="1:4" ht="12.75">
      <c r="A66" s="73" t="s">
        <v>144</v>
      </c>
      <c r="B66" s="24">
        <v>247</v>
      </c>
      <c r="C66" s="24">
        <v>50</v>
      </c>
      <c r="D66" s="24">
        <f t="shared" si="1"/>
        <v>197</v>
      </c>
    </row>
    <row r="67" spans="1:4" ht="12.75">
      <c r="A67" s="73" t="s">
        <v>143</v>
      </c>
      <c r="B67" s="24">
        <v>239</v>
      </c>
      <c r="C67" s="24">
        <v>37</v>
      </c>
      <c r="D67" s="24">
        <f t="shared" si="1"/>
        <v>202</v>
      </c>
    </row>
    <row r="68" spans="1:4" ht="12.75">
      <c r="A68" s="73" t="s">
        <v>142</v>
      </c>
      <c r="B68" s="24">
        <v>258</v>
      </c>
      <c r="C68" s="24">
        <v>62</v>
      </c>
      <c r="D68" s="24">
        <f t="shared" si="1"/>
        <v>196</v>
      </c>
    </row>
    <row r="69" spans="1:4" ht="12.75">
      <c r="A69" s="73" t="s">
        <v>141</v>
      </c>
      <c r="B69" s="24">
        <v>137</v>
      </c>
      <c r="C69" s="24">
        <v>39</v>
      </c>
      <c r="D69" s="24">
        <f t="shared" si="1"/>
        <v>98</v>
      </c>
    </row>
    <row r="70" spans="1:4" ht="12.75">
      <c r="A70" s="73" t="s">
        <v>140</v>
      </c>
      <c r="B70" s="24">
        <v>221</v>
      </c>
      <c r="C70" s="24">
        <v>60</v>
      </c>
      <c r="D70" s="24">
        <f t="shared" si="1"/>
        <v>161</v>
      </c>
    </row>
    <row r="71" spans="1:4" ht="12.75">
      <c r="A71" s="73" t="s">
        <v>139</v>
      </c>
      <c r="B71" s="24">
        <v>190</v>
      </c>
      <c r="C71" s="24">
        <v>40</v>
      </c>
      <c r="D71" s="24">
        <f t="shared" si="1"/>
        <v>150</v>
      </c>
    </row>
    <row r="72" spans="1:4" ht="12.75">
      <c r="A72" s="75" t="s">
        <v>138</v>
      </c>
      <c r="B72" s="74">
        <v>180</v>
      </c>
      <c r="C72" s="74">
        <v>23</v>
      </c>
      <c r="D72" s="74">
        <f t="shared" si="1"/>
        <v>157</v>
      </c>
    </row>
    <row r="73" spans="1:4" ht="12.75">
      <c r="A73" s="73" t="s">
        <v>137</v>
      </c>
      <c r="B73" s="24">
        <v>241</v>
      </c>
      <c r="C73" s="24">
        <v>61</v>
      </c>
      <c r="D73" s="24">
        <f aca="true" t="shared" si="2" ref="D73:D83">B73-C73</f>
        <v>180</v>
      </c>
    </row>
    <row r="74" spans="1:4" ht="12.75">
      <c r="A74" s="73" t="s">
        <v>136</v>
      </c>
      <c r="B74" s="24">
        <v>268</v>
      </c>
      <c r="C74" s="24">
        <v>71</v>
      </c>
      <c r="D74" s="24">
        <f t="shared" si="2"/>
        <v>197</v>
      </c>
    </row>
    <row r="75" spans="1:4" ht="12.75">
      <c r="A75" s="73" t="s">
        <v>135</v>
      </c>
      <c r="B75" s="24">
        <v>255</v>
      </c>
      <c r="C75" s="24">
        <v>48</v>
      </c>
      <c r="D75" s="24">
        <f t="shared" si="2"/>
        <v>207</v>
      </c>
    </row>
    <row r="76" spans="1:4" ht="12.75">
      <c r="A76" s="73" t="s">
        <v>134</v>
      </c>
      <c r="B76" s="24">
        <v>231</v>
      </c>
      <c r="C76" s="24">
        <v>43</v>
      </c>
      <c r="D76" s="24">
        <f t="shared" si="2"/>
        <v>188</v>
      </c>
    </row>
    <row r="77" spans="1:4" ht="12.75">
      <c r="A77" s="73" t="s">
        <v>133</v>
      </c>
      <c r="B77" s="24">
        <v>240</v>
      </c>
      <c r="C77" s="24">
        <v>46</v>
      </c>
      <c r="D77" s="24">
        <f t="shared" si="2"/>
        <v>194</v>
      </c>
    </row>
    <row r="78" spans="1:4" ht="12.75">
      <c r="A78" s="73" t="s">
        <v>132</v>
      </c>
      <c r="B78" s="24">
        <v>260</v>
      </c>
      <c r="C78" s="24">
        <v>60</v>
      </c>
      <c r="D78" s="24">
        <f t="shared" si="2"/>
        <v>200</v>
      </c>
    </row>
    <row r="79" spans="1:4" ht="12.75">
      <c r="A79" s="73" t="s">
        <v>131</v>
      </c>
      <c r="B79" s="24">
        <v>282</v>
      </c>
      <c r="C79" s="24">
        <v>44</v>
      </c>
      <c r="D79" s="24">
        <f t="shared" si="2"/>
        <v>238</v>
      </c>
    </row>
    <row r="80" spans="1:4" ht="12.75">
      <c r="A80" s="73" t="s">
        <v>130</v>
      </c>
      <c r="B80" s="24">
        <v>192</v>
      </c>
      <c r="C80" s="24">
        <v>85</v>
      </c>
      <c r="D80" s="24">
        <f t="shared" si="2"/>
        <v>107</v>
      </c>
    </row>
    <row r="81" spans="1:4" ht="12.75">
      <c r="A81" s="73" t="s">
        <v>129</v>
      </c>
      <c r="B81" s="24">
        <v>325</v>
      </c>
      <c r="C81" s="24">
        <v>68</v>
      </c>
      <c r="D81" s="24">
        <f t="shared" si="2"/>
        <v>257</v>
      </c>
    </row>
    <row r="82" spans="1:4" ht="12.75">
      <c r="A82" s="73" t="s">
        <v>128</v>
      </c>
      <c r="B82" s="24">
        <v>385</v>
      </c>
      <c r="C82" s="24">
        <v>75</v>
      </c>
      <c r="D82" s="24">
        <f t="shared" si="2"/>
        <v>310</v>
      </c>
    </row>
    <row r="83" spans="1:4" ht="12.75">
      <c r="A83" s="79" t="s">
        <v>127</v>
      </c>
      <c r="B83" s="78">
        <v>400</v>
      </c>
      <c r="C83" s="78">
        <v>87</v>
      </c>
      <c r="D83" s="78">
        <f t="shared" si="2"/>
        <v>313</v>
      </c>
    </row>
    <row r="84" spans="1:4" ht="15">
      <c r="A84" s="77" t="s">
        <v>120</v>
      </c>
      <c r="B84" s="71">
        <f>SUM(B9:B83)</f>
        <v>14689</v>
      </c>
      <c r="C84" s="71">
        <f>SUM(C9:C83)</f>
        <v>3261</v>
      </c>
      <c r="D84" s="71">
        <f>SUM(D9:D83)</f>
        <v>11428</v>
      </c>
    </row>
    <row r="85" spans="1:4" ht="12.75">
      <c r="A85" s="73" t="s">
        <v>126</v>
      </c>
      <c r="B85" s="25">
        <v>105</v>
      </c>
      <c r="C85" s="76"/>
      <c r="D85" s="25">
        <f aca="true" t="shared" si="3" ref="D85:D90">B85-C85</f>
        <v>105</v>
      </c>
    </row>
    <row r="86" spans="1:4" ht="12.75">
      <c r="A86" s="73" t="s">
        <v>125</v>
      </c>
      <c r="B86" s="25">
        <v>125</v>
      </c>
      <c r="C86" s="76"/>
      <c r="D86" s="25">
        <f t="shared" si="3"/>
        <v>125</v>
      </c>
    </row>
    <row r="87" spans="1:4" ht="12.75">
      <c r="A87" s="73" t="s">
        <v>124</v>
      </c>
      <c r="B87" s="25">
        <v>190</v>
      </c>
      <c r="C87" s="76"/>
      <c r="D87" s="25">
        <f t="shared" si="3"/>
        <v>190</v>
      </c>
    </row>
    <row r="88" spans="1:4" ht="12.75">
      <c r="A88" s="73" t="s">
        <v>123</v>
      </c>
      <c r="B88" s="25">
        <v>106</v>
      </c>
      <c r="C88" s="76"/>
      <c r="D88" s="25">
        <f t="shared" si="3"/>
        <v>106</v>
      </c>
    </row>
    <row r="89" spans="1:4" ht="12.75">
      <c r="A89" s="75" t="s">
        <v>122</v>
      </c>
      <c r="B89" s="74">
        <v>64</v>
      </c>
      <c r="C89" s="74">
        <v>20</v>
      </c>
      <c r="D89" s="74">
        <f t="shared" si="3"/>
        <v>44</v>
      </c>
    </row>
    <row r="90" spans="1:4" ht="12.75">
      <c r="A90" s="73" t="s">
        <v>121</v>
      </c>
      <c r="B90" s="25">
        <v>85</v>
      </c>
      <c r="C90" s="24">
        <v>17</v>
      </c>
      <c r="D90" s="25">
        <f t="shared" si="3"/>
        <v>68</v>
      </c>
    </row>
    <row r="91" spans="1:4" ht="15">
      <c r="A91" s="72" t="s">
        <v>120</v>
      </c>
      <c r="B91" s="71">
        <f>SUM(B85:B90)</f>
        <v>675</v>
      </c>
      <c r="C91" s="71">
        <f>SUM(C85:C90)</f>
        <v>37</v>
      </c>
      <c r="D91" s="71">
        <f>SUM(D85:D90)</f>
        <v>638</v>
      </c>
    </row>
    <row r="92" spans="1:4" ht="15">
      <c r="A92" s="70" t="s">
        <v>119</v>
      </c>
      <c r="B92" s="69">
        <f>B91+B84</f>
        <v>15364</v>
      </c>
      <c r="C92" s="69">
        <f>C91+C84</f>
        <v>3298</v>
      </c>
      <c r="D92" s="69">
        <f>D91+D84</f>
        <v>12066</v>
      </c>
    </row>
    <row r="93" spans="2:4" ht="12.75">
      <c r="B93" s="56">
        <f>B91-B90-B89-B85</f>
        <v>421</v>
      </c>
      <c r="C93" s="56">
        <f>C91-C90-C89-C85</f>
        <v>0</v>
      </c>
      <c r="D93" s="56">
        <f>D91-D90-D89-D85</f>
        <v>421</v>
      </c>
    </row>
    <row r="94" spans="1:2" ht="12.75">
      <c r="A94" t="s">
        <v>118</v>
      </c>
      <c r="B94" s="56">
        <v>14911</v>
      </c>
    </row>
    <row r="95" ht="12.75">
      <c r="A95" t="s">
        <v>117</v>
      </c>
    </row>
    <row r="96" spans="1:2" ht="12.75">
      <c r="A96" t="s">
        <v>116</v>
      </c>
      <c r="B96" s="56">
        <v>664</v>
      </c>
    </row>
    <row r="97" ht="12.75">
      <c r="B97" s="56">
        <f>B94-B96</f>
        <v>14247</v>
      </c>
    </row>
  </sheetData>
  <sheetProtection/>
  <mergeCells count="5">
    <mergeCell ref="A5:A8"/>
    <mergeCell ref="D7:D8"/>
    <mergeCell ref="B5:B8"/>
    <mergeCell ref="C6:D6"/>
    <mergeCell ref="C7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78"/>
  <sheetViews>
    <sheetView zoomScalePageLayoutView="0" workbookViewId="0" topLeftCell="A1">
      <selection activeCell="D36" sqref="D36"/>
    </sheetView>
  </sheetViews>
  <sheetFormatPr defaultColWidth="9.140625" defaultRowHeight="12.75"/>
  <cols>
    <col min="3" max="3" width="17.421875" style="0" customWidth="1"/>
  </cols>
  <sheetData>
    <row r="2" ht="12.75">
      <c r="B2" s="20" t="s">
        <v>211</v>
      </c>
    </row>
    <row r="3" ht="12.75">
      <c r="B3" s="20"/>
    </row>
    <row r="4" spans="1:3" ht="12.75">
      <c r="A4" s="176" t="s">
        <v>210</v>
      </c>
      <c r="B4" s="177"/>
      <c r="C4" s="85" t="s">
        <v>209</v>
      </c>
    </row>
    <row r="5" spans="1:3" ht="12.75" hidden="1">
      <c r="A5" s="176" t="s">
        <v>201</v>
      </c>
      <c r="B5" s="177"/>
      <c r="C5" s="23">
        <v>24</v>
      </c>
    </row>
    <row r="6" spans="1:3" ht="12.75" hidden="1">
      <c r="A6" s="176" t="s">
        <v>200</v>
      </c>
      <c r="B6" s="177"/>
      <c r="C6" s="23">
        <v>11</v>
      </c>
    </row>
    <row r="7" spans="1:3" ht="12.75" hidden="1">
      <c r="A7" s="176" t="s">
        <v>199</v>
      </c>
      <c r="B7" s="177"/>
      <c r="C7" s="23">
        <v>15</v>
      </c>
    </row>
    <row r="8" spans="1:3" ht="12.75" hidden="1">
      <c r="A8" s="176" t="s">
        <v>198</v>
      </c>
      <c r="B8" s="177"/>
      <c r="C8" s="23">
        <v>15</v>
      </c>
    </row>
    <row r="9" spans="1:3" ht="12.75" hidden="1">
      <c r="A9" s="176" t="s">
        <v>197</v>
      </c>
      <c r="B9" s="177"/>
      <c r="C9" s="23">
        <v>7</v>
      </c>
    </row>
    <row r="10" spans="1:3" ht="12.75" hidden="1">
      <c r="A10" s="176" t="s">
        <v>196</v>
      </c>
      <c r="B10" s="177"/>
      <c r="C10" s="23">
        <v>21</v>
      </c>
    </row>
    <row r="11" spans="1:3" ht="12.75" hidden="1">
      <c r="A11" s="176" t="s">
        <v>195</v>
      </c>
      <c r="B11" s="177"/>
      <c r="C11" s="23">
        <v>13</v>
      </c>
    </row>
    <row r="12" spans="1:3" ht="12.75" hidden="1">
      <c r="A12" s="176" t="s">
        <v>194</v>
      </c>
      <c r="B12" s="177"/>
      <c r="C12" s="23">
        <v>20</v>
      </c>
    </row>
    <row r="13" spans="1:3" ht="12.75" hidden="1">
      <c r="A13" s="176" t="s">
        <v>208</v>
      </c>
      <c r="B13" s="177"/>
      <c r="C13" s="23">
        <v>28</v>
      </c>
    </row>
    <row r="14" spans="1:3" ht="12.75">
      <c r="A14" s="176" t="s">
        <v>192</v>
      </c>
      <c r="B14" s="177"/>
      <c r="C14" s="23">
        <v>15</v>
      </c>
    </row>
    <row r="15" spans="1:3" ht="12.75">
      <c r="A15" s="176" t="s">
        <v>191</v>
      </c>
      <c r="B15" s="177"/>
      <c r="C15" s="23">
        <v>13</v>
      </c>
    </row>
    <row r="16" spans="1:3" ht="12.75">
      <c r="A16" s="176" t="s">
        <v>190</v>
      </c>
      <c r="B16" s="177"/>
      <c r="C16" s="23">
        <v>17</v>
      </c>
    </row>
    <row r="17" spans="1:3" ht="12.75">
      <c r="A17" s="176" t="s">
        <v>189</v>
      </c>
      <c r="B17" s="177"/>
      <c r="C17" s="23">
        <v>11</v>
      </c>
    </row>
    <row r="18" spans="1:3" ht="12.75">
      <c r="A18" s="176" t="s">
        <v>207</v>
      </c>
      <c r="B18" s="177"/>
      <c r="C18" s="23">
        <v>34</v>
      </c>
    </row>
    <row r="19" spans="1:3" ht="12.75">
      <c r="A19" s="176" t="s">
        <v>187</v>
      </c>
      <c r="B19" s="177"/>
      <c r="C19" s="23">
        <v>16</v>
      </c>
    </row>
    <row r="20" spans="1:3" ht="12.75">
      <c r="A20" s="176" t="s">
        <v>186</v>
      </c>
      <c r="B20" s="177"/>
      <c r="C20" s="23">
        <v>15</v>
      </c>
    </row>
    <row r="21" spans="1:3" ht="12.75">
      <c r="A21" s="176" t="s">
        <v>185</v>
      </c>
      <c r="B21" s="177"/>
      <c r="C21" s="23">
        <v>32</v>
      </c>
    </row>
    <row r="22" spans="1:3" ht="12.75">
      <c r="A22" s="176" t="s">
        <v>184</v>
      </c>
      <c r="B22" s="177"/>
      <c r="C22" s="23">
        <v>10</v>
      </c>
    </row>
    <row r="23" spans="1:3" ht="12.75">
      <c r="A23" s="176" t="s">
        <v>183</v>
      </c>
      <c r="B23" s="177"/>
      <c r="C23" s="23">
        <v>28</v>
      </c>
    </row>
    <row r="24" spans="1:3" ht="12.75">
      <c r="A24" s="176" t="s">
        <v>182</v>
      </c>
      <c r="B24" s="177"/>
      <c r="C24" s="23">
        <v>26</v>
      </c>
    </row>
    <row r="25" spans="1:3" ht="12.75">
      <c r="A25" s="176" t="s">
        <v>181</v>
      </c>
      <c r="B25" s="177"/>
      <c r="C25" s="23">
        <v>12</v>
      </c>
    </row>
    <row r="26" spans="1:3" ht="12.75">
      <c r="A26" s="176" t="s">
        <v>180</v>
      </c>
      <c r="B26" s="177"/>
      <c r="C26" s="23">
        <v>25</v>
      </c>
    </row>
    <row r="27" spans="1:3" ht="12.75">
      <c r="A27" s="176" t="s">
        <v>179</v>
      </c>
      <c r="B27" s="177"/>
      <c r="C27" s="23">
        <v>16</v>
      </c>
    </row>
    <row r="28" spans="1:3" ht="12.75">
      <c r="A28" s="176" t="s">
        <v>178</v>
      </c>
      <c r="B28" s="177"/>
      <c r="C28" s="23">
        <v>13</v>
      </c>
    </row>
    <row r="29" spans="1:3" ht="12.75">
      <c r="A29" s="176" t="s">
        <v>177</v>
      </c>
      <c r="B29" s="177"/>
      <c r="C29" s="23">
        <v>21</v>
      </c>
    </row>
    <row r="30" spans="1:3" ht="12.75">
      <c r="A30" s="176" t="s">
        <v>176</v>
      </c>
      <c r="B30" s="177"/>
      <c r="C30" s="23">
        <v>27</v>
      </c>
    </row>
    <row r="31" spans="1:3" ht="12.75">
      <c r="A31" s="176" t="s">
        <v>175</v>
      </c>
      <c r="B31" s="177"/>
      <c r="C31" s="23">
        <v>19</v>
      </c>
    </row>
    <row r="32" spans="1:3" ht="12.75">
      <c r="A32" s="176" t="s">
        <v>174</v>
      </c>
      <c r="B32" s="177"/>
      <c r="C32" s="23">
        <v>28</v>
      </c>
    </row>
    <row r="33" spans="1:3" ht="12.75">
      <c r="A33" s="176" t="s">
        <v>173</v>
      </c>
      <c r="B33" s="177"/>
      <c r="C33" s="23">
        <v>31</v>
      </c>
    </row>
    <row r="34" spans="1:3" ht="12.75">
      <c r="A34" s="176" t="s">
        <v>172</v>
      </c>
      <c r="B34" s="177"/>
      <c r="C34" s="23">
        <v>15</v>
      </c>
    </row>
    <row r="35" spans="1:3" ht="12.75">
      <c r="A35" s="176" t="s">
        <v>171</v>
      </c>
      <c r="B35" s="177"/>
      <c r="C35" s="23">
        <v>15</v>
      </c>
    </row>
    <row r="36" spans="1:3" ht="12.75">
      <c r="A36" s="176" t="s">
        <v>170</v>
      </c>
      <c r="B36" s="177"/>
      <c r="C36" s="23">
        <v>26</v>
      </c>
    </row>
    <row r="37" spans="1:3" ht="16.5" customHeight="1">
      <c r="A37" s="176" t="s">
        <v>169</v>
      </c>
      <c r="B37" s="177"/>
      <c r="C37" s="23">
        <v>31</v>
      </c>
    </row>
    <row r="38" spans="1:3" ht="12.75">
      <c r="A38" s="176" t="s">
        <v>168</v>
      </c>
      <c r="B38" s="177"/>
      <c r="C38" s="23">
        <v>27</v>
      </c>
    </row>
    <row r="39" spans="1:3" ht="12.75">
      <c r="A39" s="176" t="s">
        <v>167</v>
      </c>
      <c r="B39" s="177"/>
      <c r="C39" s="23">
        <v>26</v>
      </c>
    </row>
    <row r="40" spans="1:3" ht="12.75">
      <c r="A40" s="176" t="s">
        <v>166</v>
      </c>
      <c r="B40" s="177"/>
      <c r="C40" s="23">
        <v>34</v>
      </c>
    </row>
    <row r="41" spans="1:3" ht="12.75">
      <c r="A41" s="176" t="s">
        <v>165</v>
      </c>
      <c r="B41" s="177"/>
      <c r="C41" s="23">
        <v>30</v>
      </c>
    </row>
    <row r="42" spans="1:3" ht="12.75">
      <c r="A42" s="176" t="s">
        <v>164</v>
      </c>
      <c r="B42" s="177"/>
      <c r="C42" s="23">
        <v>29</v>
      </c>
    </row>
    <row r="43" spans="1:3" ht="12.75">
      <c r="A43" s="176" t="s">
        <v>163</v>
      </c>
      <c r="B43" s="177"/>
      <c r="C43" s="23">
        <v>25</v>
      </c>
    </row>
    <row r="44" spans="1:3" ht="12.75">
      <c r="A44" s="176" t="s">
        <v>162</v>
      </c>
      <c r="B44" s="177"/>
      <c r="C44" s="23">
        <v>28</v>
      </c>
    </row>
    <row r="45" spans="1:3" ht="12.75">
      <c r="A45" s="176" t="s">
        <v>161</v>
      </c>
      <c r="B45" s="177"/>
      <c r="C45" s="23">
        <v>31</v>
      </c>
    </row>
    <row r="46" spans="1:3" ht="12.75">
      <c r="A46" s="176" t="s">
        <v>160</v>
      </c>
      <c r="B46" s="177"/>
      <c r="C46" s="23">
        <v>12</v>
      </c>
    </row>
    <row r="47" spans="1:3" ht="12.75">
      <c r="A47" s="176" t="s">
        <v>159</v>
      </c>
      <c r="B47" s="177"/>
      <c r="C47" s="23">
        <v>17</v>
      </c>
    </row>
    <row r="48" spans="1:3" ht="12.75">
      <c r="A48" s="176" t="s">
        <v>158</v>
      </c>
      <c r="B48" s="177"/>
      <c r="C48" s="23">
        <v>20</v>
      </c>
    </row>
    <row r="49" spans="1:3" ht="12.75">
      <c r="A49" s="176" t="s">
        <v>157</v>
      </c>
      <c r="B49" s="177"/>
      <c r="C49" s="23">
        <v>26</v>
      </c>
    </row>
    <row r="50" spans="1:3" ht="12.75">
      <c r="A50" s="176" t="s">
        <v>156</v>
      </c>
      <c r="B50" s="177"/>
      <c r="C50" s="23">
        <v>38</v>
      </c>
    </row>
    <row r="51" spans="1:3" ht="12.75">
      <c r="A51" s="176" t="s">
        <v>155</v>
      </c>
      <c r="B51" s="177"/>
      <c r="C51" s="23">
        <v>24</v>
      </c>
    </row>
    <row r="52" spans="1:3" ht="12.75">
      <c r="A52" s="176" t="s">
        <v>154</v>
      </c>
      <c r="B52" s="177"/>
      <c r="C52" s="23">
        <v>23</v>
      </c>
    </row>
    <row r="53" spans="1:3" ht="12.75">
      <c r="A53" s="176" t="s">
        <v>153</v>
      </c>
      <c r="B53" s="177"/>
      <c r="C53" s="23">
        <v>28</v>
      </c>
    </row>
    <row r="54" spans="1:3" ht="12.75">
      <c r="A54" s="176" t="s">
        <v>152</v>
      </c>
      <c r="B54" s="177"/>
      <c r="C54" s="23">
        <v>13</v>
      </c>
    </row>
    <row r="55" spans="1:3" ht="12.75">
      <c r="A55" s="176" t="s">
        <v>151</v>
      </c>
      <c r="B55" s="177"/>
      <c r="C55" s="23">
        <v>16</v>
      </c>
    </row>
    <row r="56" spans="1:3" ht="12.75">
      <c r="A56" s="176" t="s">
        <v>150</v>
      </c>
      <c r="B56" s="177"/>
      <c r="C56" s="23">
        <v>29</v>
      </c>
    </row>
    <row r="57" spans="1:3" ht="12.75">
      <c r="A57" s="176" t="s">
        <v>149</v>
      </c>
      <c r="B57" s="177"/>
      <c r="C57" s="23">
        <v>21</v>
      </c>
    </row>
    <row r="58" spans="1:3" ht="12.75">
      <c r="A58" s="176" t="s">
        <v>148</v>
      </c>
      <c r="B58" s="177"/>
      <c r="C58" s="23">
        <v>27</v>
      </c>
    </row>
    <row r="59" spans="1:3" ht="12.75">
      <c r="A59" s="176" t="s">
        <v>147</v>
      </c>
      <c r="B59" s="177"/>
      <c r="C59" s="23">
        <v>10</v>
      </c>
    </row>
    <row r="60" spans="1:3" ht="12.75">
      <c r="A60" s="176" t="s">
        <v>146</v>
      </c>
      <c r="B60" s="177"/>
      <c r="C60" s="23">
        <v>12</v>
      </c>
    </row>
    <row r="61" spans="1:3" ht="12.75">
      <c r="A61" s="176" t="s">
        <v>145</v>
      </c>
      <c r="B61" s="177"/>
      <c r="C61" s="23">
        <v>30</v>
      </c>
    </row>
    <row r="62" spans="1:3" ht="12.75">
      <c r="A62" s="176" t="s">
        <v>144</v>
      </c>
      <c r="B62" s="177"/>
      <c r="C62" s="23">
        <v>30</v>
      </c>
    </row>
    <row r="63" spans="1:3" ht="12.75">
      <c r="A63" s="176" t="s">
        <v>143</v>
      </c>
      <c r="B63" s="177"/>
      <c r="C63" s="23">
        <v>25</v>
      </c>
    </row>
    <row r="64" spans="1:3" ht="12.75">
      <c r="A64" s="176" t="s">
        <v>142</v>
      </c>
      <c r="B64" s="177"/>
      <c r="C64" s="23">
        <v>29</v>
      </c>
    </row>
    <row r="65" spans="1:3" ht="12.75">
      <c r="A65" s="176" t="s">
        <v>141</v>
      </c>
      <c r="B65" s="177"/>
      <c r="C65" s="23">
        <v>18</v>
      </c>
    </row>
    <row r="66" spans="1:3" ht="12.75">
      <c r="A66" s="176" t="s">
        <v>140</v>
      </c>
      <c r="B66" s="177"/>
      <c r="C66" s="23">
        <v>23</v>
      </c>
    </row>
    <row r="67" spans="1:3" ht="12.75">
      <c r="A67" s="176" t="s">
        <v>139</v>
      </c>
      <c r="B67" s="177"/>
      <c r="C67" s="23">
        <v>22</v>
      </c>
    </row>
    <row r="68" spans="1:3" ht="12.75">
      <c r="A68" s="176" t="s">
        <v>138</v>
      </c>
      <c r="B68" s="177"/>
      <c r="C68" s="23">
        <v>22</v>
      </c>
    </row>
    <row r="69" spans="1:3" ht="12.75">
      <c r="A69" s="176" t="s">
        <v>137</v>
      </c>
      <c r="B69" s="177"/>
      <c r="C69" s="23">
        <v>27</v>
      </c>
    </row>
    <row r="70" spans="1:3" ht="12.75">
      <c r="A70" s="176" t="s">
        <v>136</v>
      </c>
      <c r="B70" s="177"/>
      <c r="C70" s="23">
        <v>25</v>
      </c>
    </row>
    <row r="71" spans="1:3" ht="12.75">
      <c r="A71" s="176" t="s">
        <v>135</v>
      </c>
      <c r="B71" s="177"/>
      <c r="C71" s="23">
        <v>28</v>
      </c>
    </row>
    <row r="72" spans="1:3" ht="12.75">
      <c r="A72" s="176" t="s">
        <v>134</v>
      </c>
      <c r="B72" s="177"/>
      <c r="C72" s="23">
        <v>25</v>
      </c>
    </row>
    <row r="73" spans="1:3" ht="12.75">
      <c r="A73" s="176" t="s">
        <v>133</v>
      </c>
      <c r="B73" s="177"/>
      <c r="C73" s="23">
        <v>25</v>
      </c>
    </row>
    <row r="74" spans="1:3" ht="12.75">
      <c r="A74" s="176" t="s">
        <v>132</v>
      </c>
      <c r="B74" s="177"/>
      <c r="C74" s="23">
        <v>35</v>
      </c>
    </row>
    <row r="75" spans="1:3" ht="12.75">
      <c r="A75" s="176" t="s">
        <v>131</v>
      </c>
      <c r="B75" s="177"/>
      <c r="C75" s="23">
        <v>33</v>
      </c>
    </row>
    <row r="76" spans="1:3" ht="12.75">
      <c r="A76" s="176" t="s">
        <v>130</v>
      </c>
      <c r="B76" s="177"/>
      <c r="C76" s="23">
        <v>24</v>
      </c>
    </row>
    <row r="77" spans="1:3" ht="12.75">
      <c r="A77" s="176" t="s">
        <v>129</v>
      </c>
      <c r="B77" s="177"/>
      <c r="C77" s="23">
        <v>31</v>
      </c>
    </row>
    <row r="78" spans="1:3" ht="12.75">
      <c r="A78" s="176" t="s">
        <v>128</v>
      </c>
      <c r="B78" s="177"/>
      <c r="C78" s="23">
        <v>38</v>
      </c>
    </row>
  </sheetData>
  <sheetProtection/>
  <mergeCells count="75">
    <mergeCell ref="A16:B16"/>
    <mergeCell ref="A17:B17"/>
    <mergeCell ref="A8:B8"/>
    <mergeCell ref="A9:B9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32:B32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8:B18"/>
    <mergeCell ref="A19:B19"/>
    <mergeCell ref="A20:B20"/>
    <mergeCell ref="A21:B21"/>
    <mergeCell ref="A44:B44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52:B52"/>
    <mergeCell ref="A53:B53"/>
    <mergeCell ref="A54:B54"/>
    <mergeCell ref="A55:B55"/>
    <mergeCell ref="A58:B58"/>
    <mergeCell ref="A59:B59"/>
    <mergeCell ref="A60:B60"/>
    <mergeCell ref="A61:B61"/>
    <mergeCell ref="A62:B62"/>
    <mergeCell ref="A63:B63"/>
    <mergeCell ref="A66:B66"/>
    <mergeCell ref="A67:B67"/>
    <mergeCell ref="A76:B76"/>
    <mergeCell ref="A77:B77"/>
    <mergeCell ref="A68:B68"/>
    <mergeCell ref="A75:B75"/>
    <mergeCell ref="A78:B78"/>
    <mergeCell ref="A69:B69"/>
    <mergeCell ref="A70:B70"/>
    <mergeCell ref="A71:B71"/>
    <mergeCell ref="A72:B72"/>
    <mergeCell ref="A73:B73"/>
    <mergeCell ref="A74:B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B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6.7109375" style="0" customWidth="1"/>
    <col min="2" max="2" width="33.421875" style="0" customWidth="1"/>
    <col min="3" max="16384" width="9.140625" style="19" customWidth="1"/>
  </cols>
  <sheetData>
    <row r="1" ht="24" customHeight="1"/>
    <row r="2" spans="1:2" ht="24" customHeight="1">
      <c r="A2" s="178" t="s">
        <v>223</v>
      </c>
      <c r="B2" s="178"/>
    </row>
    <row r="3" spans="1:2" ht="12.75">
      <c r="A3" s="178"/>
      <c r="B3" s="178"/>
    </row>
    <row r="4" ht="25.5" customHeight="1"/>
    <row r="5" ht="69" customHeight="1"/>
    <row r="6" spans="1:2" ht="47.25" customHeight="1">
      <c r="A6" s="87" t="s">
        <v>222</v>
      </c>
      <c r="B6" s="87" t="s">
        <v>221</v>
      </c>
    </row>
    <row r="7" spans="1:2" ht="15">
      <c r="A7" s="33" t="s">
        <v>31</v>
      </c>
      <c r="B7" s="24" t="s">
        <v>220</v>
      </c>
    </row>
    <row r="8" spans="1:2" ht="45">
      <c r="A8" s="33" t="s">
        <v>75</v>
      </c>
      <c r="B8" s="24" t="s">
        <v>220</v>
      </c>
    </row>
    <row r="9" spans="1:2" ht="45">
      <c r="A9" s="33" t="s">
        <v>76</v>
      </c>
      <c r="B9" s="24">
        <v>12000</v>
      </c>
    </row>
    <row r="10" spans="1:2" ht="30">
      <c r="A10" s="34" t="s">
        <v>32</v>
      </c>
      <c r="B10" s="24" t="s">
        <v>220</v>
      </c>
    </row>
    <row r="11" spans="1:2" ht="30">
      <c r="A11" s="34" t="s">
        <v>33</v>
      </c>
      <c r="B11" s="24" t="s">
        <v>220</v>
      </c>
    </row>
    <row r="12" spans="1:2" ht="39.75" customHeight="1">
      <c r="A12" s="34" t="s">
        <v>59</v>
      </c>
      <c r="B12" s="24" t="s">
        <v>220</v>
      </c>
    </row>
    <row r="13" spans="1:2" ht="15">
      <c r="A13" s="34" t="s">
        <v>34</v>
      </c>
      <c r="B13" s="24" t="s">
        <v>220</v>
      </c>
    </row>
    <row r="14" spans="1:2" ht="30">
      <c r="A14" s="34" t="s">
        <v>77</v>
      </c>
      <c r="B14" s="24" t="s">
        <v>220</v>
      </c>
    </row>
    <row r="15" spans="1:2" ht="15">
      <c r="A15" s="34" t="s">
        <v>35</v>
      </c>
      <c r="B15" s="24">
        <v>5000</v>
      </c>
    </row>
    <row r="16" spans="1:2" ht="15">
      <c r="A16" s="34" t="s">
        <v>36</v>
      </c>
      <c r="B16" s="24">
        <v>4000</v>
      </c>
    </row>
    <row r="17" spans="1:2" ht="45">
      <c r="A17" s="34" t="s">
        <v>78</v>
      </c>
      <c r="B17" s="24">
        <v>12000</v>
      </c>
    </row>
    <row r="18" spans="1:2" ht="45">
      <c r="A18" s="34" t="s">
        <v>79</v>
      </c>
      <c r="B18" s="24">
        <v>4000</v>
      </c>
    </row>
    <row r="19" spans="1:2" ht="15">
      <c r="A19" s="34" t="s">
        <v>48</v>
      </c>
      <c r="B19" s="24">
        <v>7000</v>
      </c>
    </row>
    <row r="20" spans="1:2" ht="12.75">
      <c r="A20" s="35" t="s">
        <v>80</v>
      </c>
      <c r="B20" s="24">
        <v>6000</v>
      </c>
    </row>
    <row r="21" spans="1:2" ht="18" customHeight="1">
      <c r="A21" s="87" t="s">
        <v>219</v>
      </c>
      <c r="B21" s="87" t="s">
        <v>218</v>
      </c>
    </row>
    <row r="22" spans="1:2" ht="18.75" customHeight="1">
      <c r="A22" s="86" t="s">
        <v>217</v>
      </c>
      <c r="B22" s="24">
        <v>276.67</v>
      </c>
    </row>
    <row r="23" spans="1:2" ht="15">
      <c r="A23" s="86" t="s">
        <v>216</v>
      </c>
      <c r="B23" s="24">
        <v>1174.22</v>
      </c>
    </row>
    <row r="24" spans="1:2" ht="30">
      <c r="A24" s="33" t="s">
        <v>215</v>
      </c>
      <c r="B24" s="24">
        <v>5580</v>
      </c>
    </row>
    <row r="25" spans="1:2" ht="15">
      <c r="A25" s="33" t="s">
        <v>214</v>
      </c>
      <c r="B25" s="24">
        <v>3360</v>
      </c>
    </row>
    <row r="26" spans="1:2" ht="15">
      <c r="A26" s="33" t="s">
        <v>213</v>
      </c>
      <c r="B26" s="24">
        <v>16850</v>
      </c>
    </row>
    <row r="27" spans="1:2" ht="15">
      <c r="A27" s="33" t="s">
        <v>24</v>
      </c>
      <c r="B27" s="22" t="s">
        <v>212</v>
      </c>
    </row>
    <row r="34" ht="28.5" customHeight="1"/>
  </sheetData>
  <sheetProtection/>
  <mergeCells count="1">
    <mergeCell ref="A2:B3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2015-11-12T03:33:05Z</cp:lastPrinted>
  <dcterms:created xsi:type="dcterms:W3CDTF">1996-10-08T23:32:33Z</dcterms:created>
  <dcterms:modified xsi:type="dcterms:W3CDTF">2016-11-10T09:15:38Z</dcterms:modified>
  <cp:category/>
  <cp:version/>
  <cp:contentType/>
  <cp:contentStatus/>
</cp:coreProperties>
</file>